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çamento" sheetId="1" r:id="rId1"/>
    <sheet name="Base" sheetId="2" state="hidden" r:id="rId2"/>
  </sheets>
  <definedNames>
    <definedName name="_xlnm._FilterDatabase" localSheetId="1" hidden="1">'Base'!$D$1:$D$287</definedName>
    <definedName name="_xlnm.Print_Area" localSheetId="0">'Orçamento'!$A$1:$J$133</definedName>
    <definedName name="_xlnm.Print_Titles" localSheetId="0">'Orçamento'!$1:$9</definedName>
    <definedName name="Excel_BuiltIn_Print_Area" localSheetId="0">'Orçamento'!$A$1:$K$133</definedName>
    <definedName name="Excel_BuiltIn_Print_Titles" localSheetId="0">'Orçamento'!$A$1:$IR$9</definedName>
  </definedNames>
  <calcPr fullCalcOnLoad="1" fullPrecision="0"/>
</workbook>
</file>

<file path=xl/sharedStrings.xml><?xml version="1.0" encoding="utf-8"?>
<sst xmlns="http://schemas.openxmlformats.org/spreadsheetml/2006/main" count="807" uniqueCount="570">
  <si>
    <t>PLANILHA ORÇAMENTARIA – CÂMARA FRIA</t>
  </si>
  <si>
    <t xml:space="preserve">OBRA: </t>
  </si>
  <si>
    <t xml:space="preserve">LOCAL: </t>
  </si>
  <si>
    <t xml:space="preserve">MUNICÍPIO: </t>
  </si>
  <si>
    <t xml:space="preserve">DATA: </t>
  </si>
  <si>
    <t>ITEM</t>
  </si>
  <si>
    <t>DESCRIÇÃO DOS SERVIÇOS</t>
  </si>
  <si>
    <t>QUANT</t>
  </si>
  <si>
    <t>UN</t>
  </si>
  <si>
    <t>Preço unit.</t>
  </si>
  <si>
    <t>PREÇO TOTAL MÃO-DE-OBRA</t>
  </si>
  <si>
    <t>PREÇO TOTAL MATERIAL</t>
  </si>
  <si>
    <t>PREÇO TOTAL</t>
  </si>
  <si>
    <t>MÃO-DE-OBRA</t>
  </si>
  <si>
    <t>MATERIAL</t>
  </si>
  <si>
    <t>Equipamentos de refrigeração</t>
  </si>
  <si>
    <t>1.1</t>
  </si>
  <si>
    <t>1.2</t>
  </si>
  <si>
    <t>Painéis</t>
  </si>
  <si>
    <t>2.1</t>
  </si>
  <si>
    <t>2.2</t>
  </si>
  <si>
    <t>2.3</t>
  </si>
  <si>
    <t>2.4</t>
  </si>
  <si>
    <t>2.5</t>
  </si>
  <si>
    <t>2.6</t>
  </si>
  <si>
    <t>2.7</t>
  </si>
  <si>
    <t>Acionamento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</si>
  <si>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</si>
  <si>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</si>
  <si>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</si>
  <si>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</si>
  <si>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</si>
  <si>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</si>
  <si>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</si>
  <si>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</si>
  <si>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</si>
  <si>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</si>
  <si>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</si>
  <si>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</si>
  <si>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</si>
  <si>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</si>
  <si>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</si>
  <si>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</si>
  <si>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</si>
  <si>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</si>
  <si>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</si>
  <si>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Tubos e Conexões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</si>
  <si>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</si>
  <si>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</si>
  <si>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</si>
  <si>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</si>
  <si>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</si>
  <si>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</si>
  <si>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</si>
  <si>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</si>
  <si>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</si>
  <si>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</si>
  <si>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</si>
  <si>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</si>
  <si>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</si>
  <si>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</si>
  <si>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</si>
  <si>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</si>
  <si>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</si>
  <si>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</si>
  <si>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</si>
  <si>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</si>
  <si>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</si>
  <si>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</si>
  <si>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</si>
  <si>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</si>
  <si>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</si>
  <si>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</si>
  <si>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</si>
  <si>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</si>
  <si>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</si>
  <si>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</si>
  <si>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</si>
  <si>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</si>
  <si>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</si>
  <si>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</si>
  <si>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</si>
  <si>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</si>
  <si>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</si>
  <si>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</si>
  <si>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</si>
  <si>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</si>
  <si>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</si>
  <si>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</si>
  <si>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</si>
  <si>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</si>
  <si>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</si>
  <si>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</si>
  <si>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</si>
  <si>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</si>
  <si>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</si>
  <si>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</si>
  <si>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</si>
  <si>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</si>
  <si>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</si>
  <si>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</si>
  <si>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</si>
  <si>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</si>
  <si>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</si>
  <si>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</si>
  <si>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</si>
  <si>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</si>
  <si>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</si>
  <si>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</si>
  <si>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</si>
  <si>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</si>
  <si>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</si>
  <si>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</si>
  <si>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</si>
  <si>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</si>
  <si>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</si>
  <si>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</si>
  <si>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</si>
  <si>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</si>
  <si>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</si>
  <si>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</si>
  <si>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</si>
  <si>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5.1</t>
  </si>
  <si>
    <t xml:space="preserve"> </t>
  </si>
  <si>
    <t>VALOR TOTAL</t>
  </si>
  <si>
    <t>TJSC</t>
  </si>
  <si>
    <t>EQUIPAMENTOS DE CLIMATIZAÇÃO</t>
  </si>
  <si>
    <t>Item</t>
  </si>
  <si>
    <t>Especificação</t>
  </si>
  <si>
    <t>Quant.</t>
  </si>
  <si>
    <t>Unid.</t>
  </si>
  <si>
    <t>Unit. Material</t>
  </si>
  <si>
    <t>Material</t>
  </si>
  <si>
    <t>Unit. M. Obra</t>
  </si>
  <si>
    <t>Mão de Obra</t>
  </si>
  <si>
    <t>Total</t>
  </si>
  <si>
    <t>Valor BDI Geral=</t>
  </si>
  <si>
    <t>Resfriadores de Água</t>
  </si>
  <si>
    <t>Valor BDI Equipamento=</t>
  </si>
  <si>
    <t>Resfriador de água, condensação a água, compressor parafuso com válvula deslizante ou variação de rotação, painel microprocessado com módulo de comunicação, refrigerante R134a ou R410c, COP mínimo = 4,7 (13,6 Btu/Wh),  IPLV mínimo = 6,3 (21,5 Btu/Wh). Capacidade mínima efetiva 120 TR, água gelada de 15 para 7 °C, água de condensação 29 para 36 °C. Alimentação elétrica 380 V, trifásico. Ref.: TRANE RTWD120SE</t>
  </si>
  <si>
    <t>cj</t>
  </si>
  <si>
    <t>Resfriador de água, condensação a ar, capacidade mínima efetiva 14,5 TR, compressor scroll inverter, COP mínimo = 2,8 (9,5 Btu/Wh),  IPLV mínimo = 3,9 (13,3 Btu/Wh), painel microprocessado com módulo de comunicação. Refrigerante R134a ou R410c . Água gelada de 15 para 7 °C. Alimentação elétrica 380 V trifásico. Ref.: HITACHI RCU15IAS</t>
  </si>
  <si>
    <t>Climatizadores de Ar</t>
  </si>
  <si>
    <t>Hidrônicos</t>
  </si>
  <si>
    <t>2.1.1</t>
  </si>
  <si>
    <t>Climatizador de ar tipo hidrônico,  capacidade mínima 18.000 Btu/h, água gelada de 7 para 14 °C, ar 25 C e 55 %, gabinete "cassete", filtro G0, com controle remoto sem fio, tomada de ar externo, controlador eletrônico.  Alimentação elétrica 220 V, monofásico. Ref.: TRANE CWCS18</t>
  </si>
  <si>
    <t>2.1.2</t>
  </si>
  <si>
    <t>Climatizador de ar tipo hidrônico,  capacidade mínima 24.000 Btu/h, água gelada de 7 para 14 °C, ar 25 C e 55 %, gabinete "cassete", filtro G0, com controle remoto sem fio, tomada de ar externo, controlador eletrônico.  Alimentação elétrica 220 V, monofásico. Ref.: TRANE CWCS24</t>
  </si>
  <si>
    <t>2.1.3</t>
  </si>
  <si>
    <t>Climatizador de ar tipo hidrônico,  capacidade mínima 28.000 Btu/h, água gelada de 7 para 14 °C, ar 25 C e 55 %, gabinete "cassete", filtro G0, com controle remoto sem fio, tomada de ar externo, controlador eletrônico.  Alimentação elétrica 220 V, monofásico. Ref.: TRANECWCS28</t>
  </si>
  <si>
    <t>2.1.4</t>
  </si>
  <si>
    <r>
      <t xml:space="preserve">Climatizador de ar tipo hidrônico,  capacidade mínima 32.000 Btu/h, água gelada de 7 para 14 </t>
    </r>
    <r>
      <rPr>
        <sz val="10"/>
        <rFont val="Calibri"/>
        <family val="2"/>
      </rPr>
      <t>°</t>
    </r>
    <r>
      <rPr>
        <sz val="10"/>
        <rFont val="MS Sans Serif"/>
        <family val="2"/>
      </rPr>
      <t>C, ar 25 C e 55 %, gabinete "cassete", filtro G0, com controle remoto sem fio, tomada de ar externo, controlador eletrônico.  Alimentação elétrica 220 V, monofásico.  Ref.: TRANECWCS32</t>
    </r>
  </si>
  <si>
    <t>2.1.5</t>
  </si>
  <si>
    <r>
      <t xml:space="preserve">Climatizador de ar tipo hidrônico,  capacidade mínima 40.000 Btu/h, água gelada de 7 para 14 </t>
    </r>
    <r>
      <rPr>
        <sz val="10"/>
        <rFont val="Calibri"/>
        <family val="2"/>
      </rPr>
      <t>°</t>
    </r>
    <r>
      <rPr>
        <sz val="10"/>
        <rFont val="MS Sans Serif"/>
        <family val="2"/>
      </rPr>
      <t>C, ar 25 C e 55 %, gabinete "cassete", filtro G0, com controle remoto sem fio, tomada de ar externo, controlador eletrônico.  Alimentação elétrica 220 V, monofásico. Ref.: TRANE CWCS40</t>
    </r>
  </si>
  <si>
    <t>2.1.6</t>
  </si>
  <si>
    <r>
      <t xml:space="preserve">Climatizador de ar tipo hidrônico,  capacidade mínima 12.000 Btu/h, água gelada de 7 para 14 </t>
    </r>
    <r>
      <rPr>
        <sz val="10"/>
        <rFont val="Calibri"/>
        <family val="2"/>
      </rPr>
      <t>°</t>
    </r>
    <r>
      <rPr>
        <sz val="10"/>
        <rFont val="MS Sans Serif"/>
        <family val="2"/>
      </rPr>
      <t>C, ar 25 C e 55 %, gabinete "ceiling", filtro G0, com controle remoto sem fio, tomada de ar externo, controlador eletrônico.  Alimentação elétrica 220 V, monofásico. Ref.: TRANE CFE04</t>
    </r>
  </si>
  <si>
    <t>2.1.7</t>
  </si>
  <si>
    <r>
      <t xml:space="preserve">Climatizador de ar tipo hidrônico,  capacidade mínima 48.000 Btu/h, água gelada de 7 para 14 </t>
    </r>
    <r>
      <rPr>
        <sz val="10"/>
        <rFont val="Calibri"/>
        <family val="2"/>
      </rPr>
      <t>°</t>
    </r>
    <r>
      <rPr>
        <sz val="10"/>
        <rFont val="MS Sans Serif"/>
        <family val="2"/>
      </rPr>
      <t>C, ar 25 C e 55 %, gabinete "ceiling", filtro G0, com controle remoto sem fio, tomada de ar externo, controlador eletrônico.  Alimentação elétrica 220 V, monofásico. Ref.: TRANE CFEA16</t>
    </r>
  </si>
  <si>
    <t>Climatizador Modular</t>
  </si>
  <si>
    <t>2.2.1</t>
  </si>
  <si>
    <t>Climatizador modular para tratamento de ar exterior vazão 15.870 m3/h, pressão estática livre 25 mmca, com filtro G4 + F5 ABNT e resistências de aquecimento 42 kW, gabinete horizontal, entrada do ar 34 C e 60 % UR, serpentina 6 filas, densidade 3 aletas por centimetro, perda de carga máxima na serpentina  5 mca. Alimentação elétrica 380 V, trifásico. Ref: TRANE WDS 21</t>
  </si>
  <si>
    <t>Torres de Arrefecimento</t>
  </si>
  <si>
    <r>
      <t xml:space="preserve">Torre de arrefecimento em fibra de vidro, capacidade 455.000 kcal/h, TBU 27 </t>
    </r>
    <r>
      <rPr>
        <sz val="10"/>
        <rFont val="Calibri"/>
        <family val="2"/>
      </rPr>
      <t>°</t>
    </r>
    <r>
      <rPr>
        <sz val="10"/>
        <rFont val="MS Sans Serif"/>
        <family val="2"/>
      </rPr>
      <t>C, entrada 36 °C, saída 29 °C, água 65 m3/h, ventiladores axiais de eixo vertical, acionamento direto, ruido menor que 76 dB(A) a 2 m. Motor 16 polos, TFVE, alto rendimento. Ref.: ANEMOS MD/4MA</t>
    </r>
  </si>
  <si>
    <t>Bombas Hidráulicas</t>
  </si>
  <si>
    <t>Bomba hidráulica para circulação de água gelada, 45 m3/h, 180 kPa, tipo monobloco, motor mínimo 6 CV, 380 V, 3F, 1.750 rpm, com selo mecânico, motor elétrico e base. Ref.: KSB MEGABLOC 50-200</t>
  </si>
  <si>
    <t>Bomba hidráulica para circulação de água gelada, 45 m3/h, 300 kPa, tipo monobloco, motor mínimo 10 CV, 380 V, 3F, 3.500 rpm, com selo mecânico, motor elétrico e base. Ref.: KSB MEGABLOC 40-125</t>
  </si>
  <si>
    <t>Bomba hidráulica para circulação de água de condensação, 65 m3/h, 200 kPa, tipo monobloco, motor mínimo 7,5 CV, 380 V, 3F, 1.750 rpm, com selo mecânico, motor elétrico e base. Ref.: KSB MEGABLOC 65-200</t>
  </si>
  <si>
    <t>Bomba hidráulica para circulação de água gelada, 5,5 m3/h, 200 kPa, tipo monobloco, motor mínimo 1,5 CV, 380 V, 3F, 1.750 rpm, com selo mecânico, motor elétrico e base. Ref.: KSB MEGABLOC 32-200-200</t>
  </si>
  <si>
    <t>Ventiladores</t>
  </si>
  <si>
    <t>Caixa ventiladora para forro em chapa de aço galvanizado, com grelha de captação removível em alumínio, ventilador centrifugo simples aspiração, 250 m3/h a 5 mmca. 220 V, 1f. Ref: TROPICAL CVF-29</t>
  </si>
  <si>
    <t>6.1</t>
  </si>
  <si>
    <t>Quadro de acionamento da Central de Água Gelada, disjuntores para resfriadores 2 x 100 kW e 1 x 20 kW, acionamento bombas 2 x 6 cv, 2 x 7,5 cv, 2 x 10 cv, 1 x 1,5 cv, todas com inversores de frequencia. Um climatizador modular com um ventilador de 7,5 kW, com inversor de frequencia e 42 kW em resistencias de aquecimento, com módulo de potência</t>
  </si>
  <si>
    <t>6.2</t>
  </si>
  <si>
    <t>Cabo de Cobre Isolado. Isolação em PVC - 750V. Temperatura máxima de serviço 70°C. Encordoamento classe 5. Vermelho. Conforme normas: NBR 5410 - NBR 13248 - NBR 13570 NBR NM 280.  Cores conforme indicação no memorial descritivo e plantas baixas do projeto</t>
  </si>
  <si>
    <t>m</t>
  </si>
  <si>
    <t>6.3</t>
  </si>
  <si>
    <t>6.4</t>
  </si>
  <si>
    <t>6.5</t>
  </si>
  <si>
    <t>Cabo de comando seção 2 x 1,0 mm2 cor cinza</t>
  </si>
  <si>
    <t>6.6</t>
  </si>
  <si>
    <t>Cabo Ethernet Crossover - 4 pares utp 24 AWG categoria 5E</t>
  </si>
  <si>
    <t>6.7</t>
  </si>
  <si>
    <t>Cabo Blindado 2 vias - 20 AWG</t>
  </si>
  <si>
    <t>6.8</t>
  </si>
  <si>
    <t>Curva para Eletroduto de pvc rígido roscavel de 3/4" - ref:. Tigre</t>
  </si>
  <si>
    <t>pç</t>
  </si>
  <si>
    <t>6.9</t>
  </si>
  <si>
    <t>Eletroduto Rígido de 3/4" - ref:. Tigre</t>
  </si>
  <si>
    <t>6.10</t>
  </si>
  <si>
    <t>Saida Vertical de Perfilado p/ Eletroduto de 3/4 - ref:. Cemar</t>
  </si>
  <si>
    <t>6.11</t>
  </si>
  <si>
    <t>Perfilado perfurado 38mmx38mm confecionado chapa de aço 18 ref:. Cemar</t>
  </si>
  <si>
    <t>6.12</t>
  </si>
  <si>
    <t>Abraçadeira para Eletroduto 3/4" - ref:. Tigre</t>
  </si>
  <si>
    <t>6.13</t>
  </si>
  <si>
    <t>Suporte gancho para Perfilado ref:. Cemar</t>
  </si>
  <si>
    <t>6.14</t>
  </si>
  <si>
    <t>Eletrocalha 150 x 50 mm com tampa</t>
  </si>
  <si>
    <t>6.15</t>
  </si>
  <si>
    <t>Eletroduto metálico galvanizado  1" - ref:. Valorec</t>
  </si>
  <si>
    <t>6.16</t>
  </si>
  <si>
    <t>Abraçadeira para Eletroduto 1"</t>
  </si>
  <si>
    <t>6.17</t>
  </si>
  <si>
    <t>Eletroduto flexível blindado 1". Ref.: Sealtube</t>
  </si>
  <si>
    <t>6.18</t>
  </si>
  <si>
    <t xml:space="preserve">Condulete múltiplo em PVC rígido cinza para eletroduto 1"                                                                                 Ref.:  TIGRE ou equivalente. </t>
  </si>
  <si>
    <t>6.19</t>
  </si>
  <si>
    <t>Caixa de passagem 100 x 100 x 50 mm em alumínio com tampa. Ref.: Wetzel</t>
  </si>
  <si>
    <t>Automação</t>
  </si>
  <si>
    <t>7.1</t>
  </si>
  <si>
    <t>Quadro de controle da Central de Água Gelada, com CLP e interface digital. Ref.: Trane</t>
  </si>
  <si>
    <t>7.2</t>
  </si>
  <si>
    <t>Sensores. Ref.: Trane</t>
  </si>
  <si>
    <t>7.3</t>
  </si>
  <si>
    <t>Quadro de controle climatizador, com CLP e interface Homem-Máquina remota. Ref.: Trane</t>
  </si>
  <si>
    <t>7.4</t>
  </si>
  <si>
    <t>Quadro de controle para climatizadores hidronicos, por pavimento, com CLP. Ref.: Trane</t>
  </si>
  <si>
    <t>7.5</t>
  </si>
  <si>
    <t>Controlador gerenciador com modem para acesso remoto. Ref.: Trane</t>
  </si>
  <si>
    <t>7.6</t>
  </si>
  <si>
    <t>Computador com periféricos. Ref.: Dell ou HP</t>
  </si>
  <si>
    <t>7.7</t>
  </si>
  <si>
    <t>Software para supervisão. Ref.: Trane</t>
  </si>
  <si>
    <t>7.8</t>
  </si>
  <si>
    <t>Configuração do sistema e documentação</t>
  </si>
  <si>
    <t>7.9</t>
  </si>
  <si>
    <t>Comissionamento do sistema</t>
  </si>
  <si>
    <t>7.10</t>
  </si>
  <si>
    <t>Cabo de comunicação entre gerenciador e controladores, duplo, blindado</t>
  </si>
  <si>
    <t>7.11</t>
  </si>
  <si>
    <t>Cabo de comunicação entre controladores e sensores, duplo, blindado</t>
  </si>
  <si>
    <t>7.12</t>
  </si>
  <si>
    <t>Quadro de controle para válvula de by-pass, com CLP. Ref.: Trane</t>
  </si>
  <si>
    <t>Válvulas de Controle</t>
  </si>
  <si>
    <t>8.1</t>
  </si>
  <si>
    <t>Válvula de Controle esfera caracterizada, retorno motorizado, 2 Vias Completa Ø 1/2" - ON/OFF. Ref.: Belimo</t>
  </si>
  <si>
    <t>conj</t>
  </si>
  <si>
    <t>8.2</t>
  </si>
  <si>
    <t>Válvula de Controle esfera caracterizada, retorno motorizado, 2 Vias Completa Ø 3/4" - ON/OFF. Ref.: Belimo</t>
  </si>
  <si>
    <t>8.3</t>
  </si>
  <si>
    <t>Válvula de Controle 2 Vias completa, retorno motorizado Ø 2" - PID. Ref.: Belimo</t>
  </si>
  <si>
    <t>Válvula de Controle 2 Vias completa, retorno motorizado Ø 1.1/4", com retorno de posição independente, ação PID, instalação em linha de desvio. Ref.: Belimo</t>
  </si>
  <si>
    <t>Hidráulica e Acessórios</t>
  </si>
  <si>
    <t>9.1</t>
  </si>
  <si>
    <t>9.1.1</t>
  </si>
  <si>
    <t>Válvula Balanceamento - Ø 4" com isolamento. Ref.: Tour Andersson STAF</t>
  </si>
  <si>
    <t>9.1.2</t>
  </si>
  <si>
    <t>Válvula Balanceamento - Ø 3" com isolamento. Ref.: Tour Andersson STAF</t>
  </si>
  <si>
    <t>9.1.3</t>
  </si>
  <si>
    <t>Válvula Balanceamento - Ø 2.1/2" com isolamento. Ref.: Tour Andersson STAF</t>
  </si>
  <si>
    <t>9.1.4</t>
  </si>
  <si>
    <t>Válvula Balanceamento - Ø 2" com isolamento. Ref.: Tour Andersson STAD</t>
  </si>
  <si>
    <t>9.1.5</t>
  </si>
  <si>
    <t>Tubo de polipropileno padrão PN 12, Ø 32 mm. Ref.: Topfusion</t>
  </si>
  <si>
    <t>9.1.6</t>
  </si>
  <si>
    <t>Tubo de polipropileno padrão PN 12, Ø 40 mm. Ref.: Topfusion</t>
  </si>
  <si>
    <t>9.1.7</t>
  </si>
  <si>
    <t>Tubo de polipropileno padrão PN 12, Ø 50 mm. Ref.: Topfusion</t>
  </si>
  <si>
    <t>9.1.8</t>
  </si>
  <si>
    <t>Tubo de polipropileno padrão PN 12, Ø 63 mm. Ref.: Topfusion</t>
  </si>
  <si>
    <t>9.1.9</t>
  </si>
  <si>
    <t>Tubo de polipropileno padrão PN 12, Ø 75 mm. Ref.: Topfusion</t>
  </si>
  <si>
    <t>9.1.10</t>
  </si>
  <si>
    <t>Tubo de polipropileno padrão PN 12, Ø 90 mm. Ref.: Topfusion</t>
  </si>
  <si>
    <t>9.1.11</t>
  </si>
  <si>
    <t xml:space="preserve">Tubo de Aço Schedule 40 A53B Ø 1" - S/ Cost. Ref.: Valorec  </t>
  </si>
  <si>
    <t>9.1.12</t>
  </si>
  <si>
    <t xml:space="preserve">Tubo de Aço Schedule 40 A53B Ø 2" - S/ Cost. Ref.: Valorec  </t>
  </si>
  <si>
    <t>9.1.13</t>
  </si>
  <si>
    <t xml:space="preserve">Tubo de Aço Schedule 40 A53B Ø 2.1/2" - S/ Cost. Ref.: Valorec  </t>
  </si>
  <si>
    <t>9.1.14</t>
  </si>
  <si>
    <t xml:space="preserve">Tubo de Aço Schedule 40 A53B Ø 3" - S/ Cost. Ref.: Valorec  </t>
  </si>
  <si>
    <t>9.1.15</t>
  </si>
  <si>
    <t xml:space="preserve">Tubo de Aço Schedule 40 A53B Ø 4" - S/ Cost. Ref.: Valorec   </t>
  </si>
  <si>
    <t>9.1.16</t>
  </si>
  <si>
    <t xml:space="preserve">Tubo de Aço Schedule 40 A53B Ø 5" - S/ Cost. Ref.: Valorec  </t>
  </si>
  <si>
    <t>9.1.17</t>
  </si>
  <si>
    <t>Tubo isolante em espuma elastomérica 21,5 mm - Ø 32 mm. Ref.: Armacell Armaflex A/F</t>
  </si>
  <si>
    <t>9.1.18</t>
  </si>
  <si>
    <t>Tubo isolante em espuma elastomérica 22 mm - Ø 40 mm. Ref.: Armacell Armaflex A/F</t>
  </si>
  <si>
    <t>9.1.19</t>
  </si>
  <si>
    <t>Tubo isolante em espuma elastomérica 23 mm - Ø 50 mm. Ref.: Armacell Armaflex A/F</t>
  </si>
  <si>
    <t>9.1.20</t>
  </si>
  <si>
    <t>Tubo isolante em espuma elastomérica 23,5 mm - Ø 63 mm. Ref.: Armacell Armaflex A/F</t>
  </si>
  <si>
    <t>9.1.21</t>
  </si>
  <si>
    <t>Tubo isolante em espuma elastomérica 24 mm - Ø 75 mm. Ref.: Armacell Armaflex A/F</t>
  </si>
  <si>
    <t>9.1.22</t>
  </si>
  <si>
    <t>Tubo isolante em espuma elastomérica 24,5 mm - Ø 90 mm. Ref.: Armacell Armaflex A/F</t>
  </si>
  <si>
    <t>9.1.23</t>
  </si>
  <si>
    <t>Tubo isolante em espuma elastomérica 25 mm - Ø 1". Ref.: Armacell Armaflex A/F</t>
  </si>
  <si>
    <t>9.1.24</t>
  </si>
  <si>
    <t>Tubo isolante em espuma elastomérica 29 mm - Ø 2". Ref.: Armacell Armaflex A/F</t>
  </si>
  <si>
    <t>9.1.25</t>
  </si>
  <si>
    <t>Tubo isolante em espuma elastomérica 30 mm - Ø 2.1/2". Ref.: Armacell Armaflex A/F</t>
  </si>
  <si>
    <t>9.1.26</t>
  </si>
  <si>
    <t>Tubo isolante em espuma elastomérica 30,5 mm - Ø 3". Ref.: Armacell Armaflex A/F</t>
  </si>
  <si>
    <t>9.1.27</t>
  </si>
  <si>
    <t>Tubo isolante em espuma elastomérica 31,5 mm - Ø 4". Ref.: Armacell Armaflex A/F</t>
  </si>
  <si>
    <t>9.1.28</t>
  </si>
  <si>
    <t>Tubo isolante em espuma elastomérica 32,0 mm - Ø 5". Ref.: Armacell Armaflex A/F</t>
  </si>
  <si>
    <t>9.1.29</t>
  </si>
  <si>
    <t>Cola para isolante em espuma elastomérica. Ref.: Armacell Armaflex</t>
  </si>
  <si>
    <t>litros</t>
  </si>
  <si>
    <t>9.1.30</t>
  </si>
  <si>
    <t>Cinta auto-adesiva (15m x 50 mm x 3 mm). Ref.: Armacell Armaflex</t>
  </si>
  <si>
    <t>rolos</t>
  </si>
  <si>
    <t>9.1.31</t>
  </si>
  <si>
    <t>Alumínio Liso esp. 0,6 mm</t>
  </si>
  <si>
    <t>m²</t>
  </si>
  <si>
    <t>9.1.32</t>
  </si>
  <si>
    <t>Cotovelo 90º PP Ø 32. Ref.: Topfusion</t>
  </si>
  <si>
    <t>9.1.33</t>
  </si>
  <si>
    <t>Cotovelo 90º PP Ø 40. Ref.: Topfusion</t>
  </si>
  <si>
    <t>9.1.34</t>
  </si>
  <si>
    <t>Cotovelo 90º PP Ø 50. Ref.: Topfusion</t>
  </si>
  <si>
    <t>9.1.35</t>
  </si>
  <si>
    <t>Cotovelo 90º PP Ø 63. Ref.: Topfusion</t>
  </si>
  <si>
    <t>9.1.36</t>
  </si>
  <si>
    <t>Cotovelo 90º PP Ø 75. Ref.: Topfusion</t>
  </si>
  <si>
    <t>9.1.37</t>
  </si>
  <si>
    <t>Cotovelo 90º PP Ø 90. Ref.: Topfusion</t>
  </si>
  <si>
    <t>9.1.38</t>
  </si>
  <si>
    <t>Bucha de redução PP 32 x 25 mm. Ref.: Topfusion</t>
  </si>
  <si>
    <t>9.1.39</t>
  </si>
  <si>
    <t>Bucha de redução PP 40 x 25 mm. Ref.: Topfusion</t>
  </si>
  <si>
    <t>9.1.40</t>
  </si>
  <si>
    <t>Bucha de redução PP 40 x 32 mm. Ref.: Topfusion</t>
  </si>
  <si>
    <t>9.1.41</t>
  </si>
  <si>
    <t>Bucha de redução PP 50 x 25 mm. Ref.: Topfusion</t>
  </si>
  <si>
    <t>9.1.42</t>
  </si>
  <si>
    <t>Bucha de redução PP 50 x 32 mm. Ref.: Topfusion</t>
  </si>
  <si>
    <t>9.1.43</t>
  </si>
  <si>
    <t>Bucha de redução PP 50 x 40 mm. Ref.: Topfusion</t>
  </si>
  <si>
    <t>9.1.44</t>
  </si>
  <si>
    <t>Bucha de redução PP 63 x 32 mm. Ref.: Topfusion</t>
  </si>
  <si>
    <t>9.1.45</t>
  </si>
  <si>
    <t>Bucha de redução PP 63 x 40 mm. Ref.: Topfusion</t>
  </si>
  <si>
    <t>9.1.46</t>
  </si>
  <si>
    <t>Bucha de redução PP 63 x 50 mm. Ref.: Topfusion</t>
  </si>
  <si>
    <t>9.1.47</t>
  </si>
  <si>
    <t>Bucha de redução PP 75 x 50 mm. Ref.: Topfusion</t>
  </si>
  <si>
    <t>9.1.48</t>
  </si>
  <si>
    <t>Bucha de redução PP 75 x 63 mm. Ref.: Topfusion</t>
  </si>
  <si>
    <t>9.1.49</t>
  </si>
  <si>
    <t>Bucha de redução PP 90 x 63 mm. Ref.: Topfusion</t>
  </si>
  <si>
    <t>9.1.50</t>
  </si>
  <si>
    <t>Bucha de redução PP 90 x 75 mm. Ref.: Topfusion</t>
  </si>
  <si>
    <t>9.1.51</t>
  </si>
  <si>
    <t>Cap PP 32 mm. Ref.: Topfusion</t>
  </si>
  <si>
    <t>9.1.52</t>
  </si>
  <si>
    <t>Cap PP 40 mm. Ref.: Topfusion</t>
  </si>
  <si>
    <t>9.1.53</t>
  </si>
  <si>
    <t>Te PP 32 mm. Ref.: Topfusion</t>
  </si>
  <si>
    <t>9.1.54</t>
  </si>
  <si>
    <t>Te PP 40 mm. Ref.: Topfusion</t>
  </si>
  <si>
    <t>9.1.55</t>
  </si>
  <si>
    <t>Te PP 50 mm. Ref.: Topfusion</t>
  </si>
  <si>
    <t>9.1.56</t>
  </si>
  <si>
    <t>Te PP 63 mm. Ref.: Topfusion</t>
  </si>
  <si>
    <t>9.1.57</t>
  </si>
  <si>
    <t>Te PP 75 mm. Ref.: Topfusion</t>
  </si>
  <si>
    <t>9.1.58</t>
  </si>
  <si>
    <t>Te PP 90 mm. Ref.: Topfusion</t>
  </si>
  <si>
    <t>9.1.59</t>
  </si>
  <si>
    <t>Curva 90º Sched.40 Sold.  - Ø 3". Ref.: Multiplic</t>
  </si>
  <si>
    <t>9.1.60</t>
  </si>
  <si>
    <t>Curva 90º Sched.40 Sold. - Ø 4". Ref.: Multiplic</t>
  </si>
  <si>
    <t>9.1.61</t>
  </si>
  <si>
    <t>Curva 90º Sched.40 Sold. - Ø 5". Ref.: Multiplic</t>
  </si>
  <si>
    <t>9.1.62</t>
  </si>
  <si>
    <t>Cap Sched.40 Sold. - Ø 4". Ref.: Multiplic</t>
  </si>
  <si>
    <t>9.1.63</t>
  </si>
  <si>
    <t>Cap. Schedule 40 - Ø 5". Ref.: Multiplic</t>
  </si>
  <si>
    <t>9.1.64</t>
  </si>
  <si>
    <t>Red. Conc. Sched.40 Sold. - 2.1/2" x 2". Ref.: Multiplic</t>
  </si>
  <si>
    <t>9.1.65</t>
  </si>
  <si>
    <t>Red. Conc. Sched.40 Sold. - 3" x 1". Ref.: Multiplic</t>
  </si>
  <si>
    <t>9.1.66</t>
  </si>
  <si>
    <t>Red. Conc. Sched.40 Sold. - 4" x 3". Ref.: Multiplic</t>
  </si>
  <si>
    <t>9.1.67</t>
  </si>
  <si>
    <t>Red. Conc. Sched.40 Sold. - 5" x 3". Ref.: Multiplic</t>
  </si>
  <si>
    <t>9.1.68</t>
  </si>
  <si>
    <t>Red. Conc. Sched.40 Sold. - 5" x 4". Ref.: Multiplic</t>
  </si>
  <si>
    <t>9.1.69</t>
  </si>
  <si>
    <t>Red. Conc. Sched.40 Sold. - 6" x 4". Ref.: Multiplic</t>
  </si>
  <si>
    <t>9.1.70</t>
  </si>
  <si>
    <t>Válvula esfera com haste extendida, rosca BSP fêmea 1". Ref.: Tour Andersson</t>
  </si>
  <si>
    <t>9.1.71</t>
  </si>
  <si>
    <t>Válvula esfera com haste extendida, rosca BSP fêmea 2". Ref.: Tour Andersson</t>
  </si>
  <si>
    <t>9.1.72</t>
  </si>
  <si>
    <t>Válv. Borboleta "Wafer" - Ø 2.1/2". Ref.: Tyco</t>
  </si>
  <si>
    <t>9.1.73</t>
  </si>
  <si>
    <t>Válv. Borboleta "Wafer" - Ø 3". Ref.: Tyco</t>
  </si>
  <si>
    <t>9.1.74</t>
  </si>
  <si>
    <t>Acessórios e materiais de consumo para montagem da tubulação de aço, por metro linear de tubo</t>
  </si>
  <si>
    <t>9.1.75</t>
  </si>
  <si>
    <t>Desaerador automático 1/2". Ref.: Tour Andersson Flexvent</t>
  </si>
  <si>
    <t>9.2</t>
  </si>
  <si>
    <t>Conexões Resfriadores</t>
  </si>
  <si>
    <t>9.2.1</t>
  </si>
  <si>
    <t>Válvula Borboleta "Wafer" - Ø 4". Ref.: Tyco</t>
  </si>
  <si>
    <t>9.2.2</t>
  </si>
  <si>
    <t>Junta de Expansão de Borracha - Ø 4". Ref.: Dinatecnica JEBLF</t>
  </si>
  <si>
    <t>9.2.3</t>
  </si>
  <si>
    <t>Flange Sobreposto classe 150 lb Ø 4" . Ref.: Coflange</t>
  </si>
  <si>
    <t>9.2.4</t>
  </si>
  <si>
    <t>Parafuso Sext c/ porca e Arruela Ø 5/8" x 4.1/2". Ref.: Ciser</t>
  </si>
  <si>
    <t>9.2.5</t>
  </si>
  <si>
    <t xml:space="preserve">Junta de Vedação para Flange Grafitada Ø 4" </t>
  </si>
  <si>
    <t>9.2.6</t>
  </si>
  <si>
    <t>Válvula Esfera Monobloco Latão BSP Ø 1/2". Ref.: Sarco</t>
  </si>
  <si>
    <t>9.2.7</t>
  </si>
  <si>
    <t>Válvula Esfera Monobloco Latão BSP Ø 3/4". Ref.: Sarco</t>
  </si>
  <si>
    <t>9.2.8</t>
  </si>
  <si>
    <t>União Galvanizada assento Bronze BSP Ø 1/2". Ref.: Tupy</t>
  </si>
  <si>
    <t>9.2.9</t>
  </si>
  <si>
    <t>Chave de Fluxo para água tipo aleta conexão Ø 1" rosca BSP. Ref.: Dwyer Series FS-2-BSPT</t>
  </si>
  <si>
    <t>9.2.10</t>
  </si>
  <si>
    <t>Meia Luva aço carbono 150 lb BSP Ø 1/2". Ref.: Multiplic</t>
  </si>
  <si>
    <t>9.2.11</t>
  </si>
  <si>
    <t>Meia Luva aço carbono 150 lb BSP Ø 1". Ref.: Multiplic</t>
  </si>
  <si>
    <t>9.2.12</t>
  </si>
  <si>
    <t>Tê 90º ferro fundido Ø 1/2". Ref.: Tupy</t>
  </si>
  <si>
    <t>9.2.13</t>
  </si>
  <si>
    <t>Curva ferro fundido Ø 1/2". Ref.: Tupy</t>
  </si>
  <si>
    <t>9.2.14</t>
  </si>
  <si>
    <t>Tubo Galvanizado DIN 2441 Ø 1/2". Ref.: Valorec</t>
  </si>
  <si>
    <t>9.3</t>
  </si>
  <si>
    <t>Conexões Torres</t>
  </si>
  <si>
    <t>9.3.2</t>
  </si>
  <si>
    <t>9.3.4</t>
  </si>
  <si>
    <t>Flange Sobreposto classe 150 lb Ø 4". Ref.: Coflange</t>
  </si>
  <si>
    <t>9.3.5</t>
  </si>
  <si>
    <t>Parafuso Sext c/ porca e Arruela Ø 5/8" x 4.1/2"</t>
  </si>
  <si>
    <t>9.3.6</t>
  </si>
  <si>
    <t>Junta de Vedação para Flange Grafitada Ø 4"</t>
  </si>
  <si>
    <t>9.3.7</t>
  </si>
  <si>
    <t xml:space="preserve">Válvula Esfera Monobloco Latão BSP Ø 1/2". Ref.: Sarco </t>
  </si>
  <si>
    <t>9.3.8</t>
  </si>
  <si>
    <t xml:space="preserve">Válvula Esfera Monobloco Latão BSP Ø 3/4". Ref.: Sarco </t>
  </si>
  <si>
    <t>9.3.9</t>
  </si>
  <si>
    <t>9.3.10</t>
  </si>
  <si>
    <t>9.3.11</t>
  </si>
  <si>
    <t>9.3.12</t>
  </si>
  <si>
    <t>Meia Luva aço carbono 150 lb BSP Ø 3/4" . Ref.: Multiplic</t>
  </si>
  <si>
    <t>9.3.13</t>
  </si>
  <si>
    <t>Tê 90º ferro fundido BSP Ø 1/2". Ref.: Tupy</t>
  </si>
  <si>
    <t>9.3.14</t>
  </si>
  <si>
    <t>9.3.15</t>
  </si>
  <si>
    <t>Tubo aço galvanizado DIN 2441 Ø 1/2". Ref.: Valorec</t>
  </si>
  <si>
    <t>9.4</t>
  </si>
  <si>
    <t>Conexões Climatizadores Hidrônicos</t>
  </si>
  <si>
    <t>9.4.1</t>
  </si>
  <si>
    <t>Kit para conexão a climatizador hidrônico: tubo PEX 20 mm, 10 m, isolamento térmico em espuma elastomérica 19 mm, 10 m, 2 conexões fixas macho 3/4" x 20 mm, duas conexões móveis fêmea 20 x 3/4". Ref. : EPEX</t>
  </si>
  <si>
    <t>9.4.2</t>
  </si>
  <si>
    <t>Válvula Balanceamento automática - Ø 3/4". Ref.: Tour Andersson YR</t>
  </si>
  <si>
    <t>9.4.3</t>
  </si>
  <si>
    <t>Válvula esfera com haste extendida, rosca BSP fêmea 3/4". Ref.: Tour Andersson</t>
  </si>
  <si>
    <t>9.4.4</t>
  </si>
  <si>
    <t>Adaptador macho PP 32 x 3/4". Ref.: Topfusion</t>
  </si>
  <si>
    <t>9.4.5</t>
  </si>
  <si>
    <t>Kit para conexão a climatizador hidrônico: tubo PEX 20 mm, 10 m, isolamento térmico em espuma elastomérica 19 mm, 10 m, 2 conexões fixas macho 1/2" x 20 mm, duas conexões móveis fêmea 20 x 1/2". Ref. : EPEX</t>
  </si>
  <si>
    <t>9.4.6</t>
  </si>
  <si>
    <t>Válvula Balanceamento automática - Ø 1/2". Ref.: Tour Andersson YR</t>
  </si>
  <si>
    <t>9.4.7</t>
  </si>
  <si>
    <t>Válvula esfera com haste extendida, rosca BSP fêmea 1/2". Ref.: Tour Andersson</t>
  </si>
  <si>
    <t>9.4.8</t>
  </si>
  <si>
    <t>Adaptador macho PP 32 x 1/2". Ref.: Topfusion</t>
  </si>
  <si>
    <t>Conexão a Unidade de Tratamento de Ar Externo</t>
  </si>
  <si>
    <t>9.5.1</t>
  </si>
  <si>
    <t>Adaptador macho PP 63 x 2". Ref.: Topfusion</t>
  </si>
  <si>
    <t>9.5.2</t>
  </si>
  <si>
    <t>Válvula Balanceamento Ø 2" com isolamento. Ref.: Tour Andersson STAD</t>
  </si>
  <si>
    <t>9.5.3</t>
  </si>
  <si>
    <t>Regulador de pressão auto-acionado Ø 2". Ref.: Tour Andersson DR</t>
  </si>
  <si>
    <t>9.5.4</t>
  </si>
  <si>
    <t>União FºFº Assento Cônico em Bronze Ø 2". Ref.: Tupy</t>
  </si>
  <si>
    <t>9.5.5</t>
  </si>
  <si>
    <t>9.5.6</t>
  </si>
  <si>
    <t>Curva 90º PP 63 mm. Ref.: Topfusion</t>
  </si>
  <si>
    <t>Conexões Bombas</t>
  </si>
  <si>
    <t>9.6.1</t>
  </si>
  <si>
    <t>Válv. Borboleta "Wafer"  - Ø 4". Ref.: Tyco</t>
  </si>
  <si>
    <t>9.6.2</t>
  </si>
  <si>
    <t>Filtro tipo "Y", FºF, Flang.  MESH20 - Ø 4". Ref.: MKG</t>
  </si>
  <si>
    <t>9.6.3</t>
  </si>
  <si>
    <t>Válv Retenção Duplex "Wafer"  - Ø 4". Ref.: Embras Sungo</t>
  </si>
  <si>
    <t>9.6.4</t>
  </si>
  <si>
    <t>Junta Expansão Borracha  - Ø 4". Ref.: Dinatecnica JEBLF</t>
  </si>
  <si>
    <t>9.6.5</t>
  </si>
  <si>
    <t>Flange Sobreposto classe 150 lb Ø 4". Ref.: Conflange</t>
  </si>
  <si>
    <t>9.6.6</t>
  </si>
  <si>
    <t>9.6.7</t>
  </si>
  <si>
    <t>Red. Conc. Sched.40 Sold. - 4" x 1.1/2". Ref.: Multiplic</t>
  </si>
  <si>
    <t>9.6.8</t>
  </si>
  <si>
    <t>Red. Conc. Sched.40 Sold. - 4" x 2". Ref.: Multiplic</t>
  </si>
  <si>
    <t>9.6.9</t>
  </si>
  <si>
    <t>Red. Conc. Sched.40 Sold.  - 4" x 2.1/2". Ref.: Multiplic</t>
  </si>
  <si>
    <t>9.6.10</t>
  </si>
  <si>
    <t>Red. Excentrica Sched.40 Sold. 4" x 2.1/2". Ref.: Multiplic</t>
  </si>
  <si>
    <t>9.6.11</t>
  </si>
  <si>
    <t>Red. Excentrica Sched.40 Sold. 4" x 3". Ref.: Multiplic</t>
  </si>
  <si>
    <t>9.6.12</t>
  </si>
  <si>
    <t>Meia Luva Aço Carbono 150 lb Ø 1/2". Ref.: Multiplic</t>
  </si>
  <si>
    <t>9.6.13</t>
  </si>
  <si>
    <t>Meia Luva Aço Carbono 150 lb Ø 3/4". Ref.: Multiplic</t>
  </si>
  <si>
    <t>9.6.14</t>
  </si>
  <si>
    <t>Niple Duplo Galv.BSP Ø 1/2". Ref.: Tupy</t>
  </si>
  <si>
    <t>9.6.15</t>
  </si>
  <si>
    <t>Niple Duplo Galv.  BSP Ø 3/4". Ref.: Tupy</t>
  </si>
  <si>
    <t>9.6.16</t>
  </si>
  <si>
    <t>União Assento Cônico BronzeBSP Ø 1/2". Ref.: Tupy</t>
  </si>
  <si>
    <t>9.6.17</t>
  </si>
  <si>
    <t>Tê 90º ferro fundido Galv. BSP  - Ø 1/2". Ref.: Tupy</t>
  </si>
  <si>
    <t>9.6.18</t>
  </si>
  <si>
    <t>Manovacuômetro Ø1/2" (-1 a 5 kgf/cm²) visor Ø 80mm. Ref.: Record</t>
  </si>
  <si>
    <t>9.6.19</t>
  </si>
  <si>
    <t>9.6.20</t>
  </si>
  <si>
    <t>9.6.21</t>
  </si>
  <si>
    <t>Tubo Sifão Tipo "U" BSP Ø1/2". Ref.: Record</t>
  </si>
  <si>
    <t>9.6.22</t>
  </si>
  <si>
    <t>9.6.24</t>
  </si>
  <si>
    <t>Junta Expansão Borracha  - Ø 2". Ref.: Dinatecnica JEBL</t>
  </si>
  <si>
    <t>9.6.25</t>
  </si>
  <si>
    <t>Niple duplo FoFo - 2". Ref.: Tupy</t>
  </si>
  <si>
    <t>9.6.26</t>
  </si>
  <si>
    <t>9.6.27</t>
  </si>
  <si>
    <t>9.6.28</t>
  </si>
  <si>
    <t>9.6.29</t>
  </si>
  <si>
    <t>Bucha Red. FoFo - 2" x 1.1/4". Ref.: Tupy</t>
  </si>
  <si>
    <t>9.6.30</t>
  </si>
  <si>
    <t>9.6.31</t>
  </si>
  <si>
    <t>9.6.32</t>
  </si>
  <si>
    <t>Tanque de Expansão</t>
  </si>
  <si>
    <t>9.7.1</t>
  </si>
  <si>
    <t>Tanque de expansão completo, com repositor automático, ladrão, enchimento rápido, capacidade 500 litros</t>
  </si>
  <si>
    <t>Suportes</t>
  </si>
  <si>
    <t>9.8.1</t>
  </si>
  <si>
    <t>Conjunto completo de suportes, sistema MUPRO</t>
  </si>
  <si>
    <t>Dutos e Acessórios</t>
  </si>
  <si>
    <t>10.1</t>
  </si>
  <si>
    <t>Chapa de Aço Galvanizado # 24. Ref.: CSN</t>
  </si>
  <si>
    <t>kg</t>
  </si>
  <si>
    <t>10.2</t>
  </si>
  <si>
    <t>Manta isolante em lã de PET reciclado 13 kg/m3, espessura 50 mm, com revestimento em filme PET aluminizado aluminizado em uma das faces. Ref.: Isosoft Flex</t>
  </si>
  <si>
    <t>10.3</t>
  </si>
  <si>
    <t>Barra Chata 1" x 1/8"  Galvanizada. Ref.: Gerdau</t>
  </si>
  <si>
    <t>10.4</t>
  </si>
  <si>
    <t>Acessórios para rede de dutos convencionais, fixação, suportes, vedações, fitas, por quilograma de chapa</t>
  </si>
  <si>
    <t>10.5</t>
  </si>
  <si>
    <t>Regulador de vazão para fluxo de ar, autobalanceável entre 50 e 100 Pa, conexão ponta bolsa, diâmetro 125 mm, vazão pré-ajustada. Ref.: MULTIVAC RVK</t>
  </si>
  <si>
    <t>10.6</t>
  </si>
  <si>
    <t>Regulador de vazão para fluxo de ar, autobalanceável entre 50 e 100 Pa, conexão ponta bolsa, diâmetro 150 mm, vazão pré-ajustada. Ref.: MULTIVAC RVK</t>
  </si>
  <si>
    <t>10.7</t>
  </si>
  <si>
    <t>Captor de ar circular ajustável, diâmetro 125 mm, em polipropileno branco ou aço esmaltado. Ref.: MULTIVAC DVK-S</t>
  </si>
  <si>
    <t>10.8</t>
  </si>
  <si>
    <t>Captor de ar circular ajustável, diâmetro 150 mm, em polipropileno branco ou aço esmaltado. Ref.: MULTIVAC DVK-S</t>
  </si>
  <si>
    <t>10.9</t>
  </si>
  <si>
    <t>Duto flexível em alumínio-poliester com reforço em arame de aço, tripla camada, intermidiária em lã de vidro 16 kg/m3, espessura 25 mm, camada interna microperfurada para absorção acústica, diâmetro 125 mm. Ref.: WESTAFLEX VENTILWEST ACÚSTICO</t>
  </si>
  <si>
    <t>10.10</t>
  </si>
  <si>
    <t>Duto flexível em alumínio-poliester com reforço em arame de aço, tripla camada, intermidiária em lã de vidro 16 kg/m3, espessura 25 mm, camada interna microperfurada para absorção acústica, diâmetro 150 mm. Ref.: WESTAFLEX VENTILWEST ACÚSTICO</t>
  </si>
  <si>
    <t>10.11</t>
  </si>
  <si>
    <t>Veneziana em ABS branco com defletor e proteção contra UV, 24 x 12 cm. Ref.: Westaflex</t>
  </si>
  <si>
    <t>10.12</t>
  </si>
  <si>
    <t>Veneziana para porta em alumínio, tipo indevassável , 425 x 225 mm. Ref.: TROX AGS-T.</t>
  </si>
  <si>
    <t>10.13</t>
  </si>
  <si>
    <t>Grelha retangular em chapa de aço galvanizado perfurada, com plenum e colarinho 250 mm, base 623 x 62mm mm. Ref.: TROX DPL-R</t>
  </si>
  <si>
    <t>Outros</t>
  </si>
  <si>
    <t>Içamento resfriadores, torres, quadros elétricos e bombas ao local de instalação</t>
  </si>
  <si>
    <t>TOTAL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</si>
</sst>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#,##0.00;\-#,##0.00"/>
    <numFmt numFmtId="166" formatCode="0%"/>
    <numFmt numFmtId="167" formatCode="_(* #,##0.00_);_(* \(#,##0.00\);_(* \-??_);_(@_)"/>
    <numFmt numFmtId="168" formatCode="#,##0.00000_);\(#,##0.00000\)"/>
    <numFmt numFmtId="169" formatCode="#,##0.0000_);\(#,##0.0000\)"/>
    <numFmt numFmtId="170" formatCode="0"/>
    <numFmt numFmtId="171" formatCode="#,##0.00"/>
    <numFmt numFmtId="172" formatCode="@"/>
    <numFmt numFmtId="173" formatCode="_(* #,##0.0000_);_(* \(#,##0.0000\);_(* \-????_);_(@_)"/>
    <numFmt numFmtId="174" formatCode="0.0"/>
    <numFmt numFmtId="175" formatCode="0.00%"/>
    <numFmt numFmtId="176" formatCode="0.00"/>
    <numFmt numFmtId="177" formatCode="#,##0.00;[RED]\-#,##0.00"/>
    <numFmt numFmtId="178" formatCode="0.0000"/>
    <numFmt numFmtId="179" formatCode="MM/DD/YY"/>
    <numFmt numFmtId="180" formatCode="&quot;R$ &quot;#,##0.00_);[RED]&quot;(R$ &quot;#,##0.00\)"/>
  </numFmts>
  <fonts count="26">
    <font>
      <sz val="10"/>
      <name val="Arial"/>
      <family val="2"/>
    </font>
    <font>
      <sz val="10"/>
      <name val="Courier New"/>
      <family val="3"/>
    </font>
    <font>
      <sz val="10"/>
      <name val="MS Sans Serif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Courier New"/>
      <family val="3"/>
    </font>
    <font>
      <sz val="12"/>
      <name val="Arial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sz val="10"/>
      <color indexed="10"/>
      <name val="MS Sans Serif"/>
      <family val="2"/>
    </font>
    <font>
      <sz val="10"/>
      <name val="Calibri"/>
      <family val="2"/>
    </font>
    <font>
      <b/>
      <sz val="12"/>
      <name val="MS Sans Serif"/>
      <family val="2"/>
    </font>
    <font>
      <b/>
      <sz val="8.5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18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1" fillId="0" borderId="0" xfId="23" applyAlignment="1">
      <alignment horizontal="center"/>
      <protection/>
    </xf>
    <xf numFmtId="165" fontId="1" fillId="0" borderId="0" xfId="23">
      <alignment/>
      <protection/>
    </xf>
    <xf numFmtId="165" fontId="1" fillId="0" borderId="0" xfId="23" applyFill="1">
      <alignment/>
      <protection/>
    </xf>
    <xf numFmtId="164" fontId="2" fillId="0" borderId="0" xfId="0" applyFont="1" applyAlignment="1">
      <alignment vertical="center" wrapText="1"/>
    </xf>
    <xf numFmtId="165" fontId="1" fillId="0" borderId="1" xfId="23" applyBorder="1" applyAlignment="1">
      <alignment horizontal="center"/>
      <protection/>
    </xf>
    <xf numFmtId="165" fontId="1" fillId="0" borderId="2" xfId="23" applyBorder="1" applyAlignment="1">
      <alignment horizontal="left" indent="14"/>
      <protection/>
    </xf>
    <xf numFmtId="165" fontId="1" fillId="0" borderId="0" xfId="23" applyNumberFormat="1" applyAlignment="1" applyProtection="1">
      <alignment horizontal="left" indent="14"/>
      <protection/>
    </xf>
    <xf numFmtId="165" fontId="1" fillId="0" borderId="0" xfId="23" applyAlignment="1">
      <alignment horizontal="left" indent="14"/>
      <protection/>
    </xf>
    <xf numFmtId="168" fontId="3" fillId="2" borderId="3" xfId="23" applyNumberFormat="1" applyFont="1" applyFill="1" applyBorder="1" applyAlignment="1" applyProtection="1">
      <alignment horizontal="center"/>
      <protection/>
    </xf>
    <xf numFmtId="168" fontId="1" fillId="0" borderId="0" xfId="23" applyNumberFormat="1" applyAlignment="1" applyProtection="1">
      <alignment horizontal="left" indent="12"/>
      <protection/>
    </xf>
    <xf numFmtId="168" fontId="1" fillId="0" borderId="0" xfId="23" applyNumberFormat="1" applyAlignment="1">
      <alignment horizontal="left" indent="12"/>
      <protection/>
    </xf>
    <xf numFmtId="168" fontId="3" fillId="0" borderId="4" xfId="23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>
      <alignment horizontal="left" indent="12"/>
    </xf>
    <xf numFmtId="168" fontId="5" fillId="0" borderId="0" xfId="23" applyNumberFormat="1" applyFont="1" applyFill="1" applyBorder="1" applyAlignment="1" applyProtection="1">
      <alignment horizontal="left" indent="12"/>
      <protection/>
    </xf>
    <xf numFmtId="168" fontId="1" fillId="0" borderId="0" xfId="23" applyNumberFormat="1" applyBorder="1" applyAlignment="1">
      <alignment horizontal="left" indent="12"/>
      <protection/>
    </xf>
    <xf numFmtId="165" fontId="0" fillId="0" borderId="4" xfId="23" applyNumberFormat="1" applyFont="1" applyBorder="1" applyAlignment="1" applyProtection="1">
      <alignment horizontal="left"/>
      <protection/>
    </xf>
    <xf numFmtId="164" fontId="6" fillId="0" borderId="0" xfId="0" applyFont="1" applyBorder="1" applyAlignment="1">
      <alignment horizontal="left" indent="1"/>
    </xf>
    <xf numFmtId="165" fontId="7" fillId="0" borderId="0" xfId="23" applyNumberFormat="1" applyFont="1" applyBorder="1" applyAlignment="1" applyProtection="1">
      <alignment horizontal="left" indent="1"/>
      <protection/>
    </xf>
    <xf numFmtId="165" fontId="6" fillId="0" borderId="0" xfId="23" applyNumberFormat="1" applyFont="1" applyBorder="1" applyAlignment="1" applyProtection="1">
      <alignment horizontal="left" indent="1"/>
      <protection/>
    </xf>
    <xf numFmtId="164" fontId="0" fillId="0" borderId="0" xfId="0" applyFont="1" applyBorder="1" applyAlignment="1">
      <alignment horizontal="left" indent="1"/>
    </xf>
    <xf numFmtId="164" fontId="0" fillId="0" borderId="0" xfId="0" applyFont="1" applyFill="1" applyBorder="1" applyAlignment="1">
      <alignment horizontal="left" indent="1"/>
    </xf>
    <xf numFmtId="165" fontId="1" fillId="0" borderId="0" xfId="23" applyFont="1" applyBorder="1" applyAlignment="1">
      <alignment horizontal="left" indent="1"/>
      <protection/>
    </xf>
    <xf numFmtId="165" fontId="1" fillId="0" borderId="0" xfId="23" applyNumberFormat="1" applyFont="1" applyAlignment="1" applyProtection="1">
      <alignment horizontal="left" indent="1"/>
      <protection/>
    </xf>
    <xf numFmtId="165" fontId="1" fillId="0" borderId="0" xfId="23" applyFont="1" applyAlignment="1">
      <alignment horizontal="left" indent="1"/>
      <protection/>
    </xf>
    <xf numFmtId="165" fontId="0" fillId="0" borderId="0" xfId="23" applyNumberFormat="1" applyFont="1" applyFill="1" applyBorder="1" applyAlignment="1" applyProtection="1">
      <alignment horizontal="left" indent="1"/>
      <protection/>
    </xf>
    <xf numFmtId="164" fontId="2" fillId="0" borderId="0" xfId="0" applyFont="1" applyFill="1" applyBorder="1" applyAlignment="1">
      <alignment horizontal="left" indent="1"/>
    </xf>
    <xf numFmtId="165" fontId="1" fillId="0" borderId="0" xfId="23" applyBorder="1" applyAlignment="1">
      <alignment horizontal="left" indent="1"/>
      <protection/>
    </xf>
    <xf numFmtId="165" fontId="1" fillId="0" borderId="0" xfId="23" applyNumberFormat="1" applyAlignment="1" applyProtection="1">
      <alignment horizontal="left" indent="1"/>
      <protection/>
    </xf>
    <xf numFmtId="164" fontId="2" fillId="0" borderId="0" xfId="0" applyFont="1" applyFill="1" applyAlignment="1">
      <alignment/>
    </xf>
    <xf numFmtId="165" fontId="1" fillId="0" borderId="0" xfId="23" applyAlignment="1">
      <alignment horizontal="left" indent="1"/>
      <protection/>
    </xf>
    <xf numFmtId="165" fontId="0" fillId="0" borderId="0" xfId="23" applyNumberFormat="1" applyFont="1" applyBorder="1" applyAlignment="1" applyProtection="1">
      <alignment horizontal="left" indent="1"/>
      <protection/>
    </xf>
    <xf numFmtId="165" fontId="0" fillId="0" borderId="0" xfId="23" applyFont="1" applyBorder="1" applyAlignment="1">
      <alignment horizontal="left" indent="1"/>
      <protection/>
    </xf>
    <xf numFmtId="164" fontId="6" fillId="0" borderId="4" xfId="0" applyFont="1" applyBorder="1" applyAlignment="1">
      <alignment horizontal="center"/>
    </xf>
    <xf numFmtId="164" fontId="6" fillId="3" borderId="0" xfId="0" applyFont="1" applyFill="1" applyBorder="1" applyAlignment="1">
      <alignment/>
    </xf>
    <xf numFmtId="165" fontId="6" fillId="3" borderId="0" xfId="23" applyNumberFormat="1" applyFont="1" applyFill="1" applyBorder="1" applyAlignment="1" applyProtection="1">
      <alignment horizontal="center"/>
      <protection/>
    </xf>
    <xf numFmtId="165" fontId="6" fillId="0" borderId="0" xfId="23" applyNumberFormat="1" applyFont="1" applyBorder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165" fontId="1" fillId="0" borderId="0" xfId="23" applyBorder="1">
      <alignment/>
      <protection/>
    </xf>
    <xf numFmtId="165" fontId="1" fillId="0" borderId="0" xfId="23" applyNumberFormat="1" applyAlignment="1" applyProtection="1">
      <alignment horizontal="left"/>
      <protection/>
    </xf>
    <xf numFmtId="165" fontId="0" fillId="0" borderId="5" xfId="23" applyNumberFormat="1" applyFont="1" applyBorder="1" applyAlignment="1" applyProtection="1">
      <alignment horizontal="center" vertical="center"/>
      <protection/>
    </xf>
    <xf numFmtId="165" fontId="0" fillId="3" borderId="5" xfId="23" applyNumberFormat="1" applyFont="1" applyFill="1" applyBorder="1" applyAlignment="1" applyProtection="1">
      <alignment horizontal="center" vertical="center"/>
      <protection/>
    </xf>
    <xf numFmtId="165" fontId="0" fillId="0" borderId="6" xfId="23" applyNumberFormat="1" applyFont="1" applyBorder="1" applyAlignment="1" applyProtection="1">
      <alignment horizontal="center" vertical="center"/>
      <protection/>
    </xf>
    <xf numFmtId="165" fontId="0" fillId="0" borderId="7" xfId="23" applyNumberFormat="1" applyFont="1" applyBorder="1" applyAlignment="1" applyProtection="1">
      <alignment horizontal="center"/>
      <protection/>
    </xf>
    <xf numFmtId="165" fontId="0" fillId="0" borderId="6" xfId="23" applyNumberFormat="1" applyFont="1" applyBorder="1" applyAlignment="1" applyProtection="1">
      <alignment horizontal="center" vertical="center" wrapText="1"/>
      <protection/>
    </xf>
    <xf numFmtId="165" fontId="8" fillId="0" borderId="0" xfId="23" applyFont="1" applyFill="1" applyBorder="1" applyAlignment="1">
      <alignment horizontal="center"/>
      <protection/>
    </xf>
    <xf numFmtId="165" fontId="1" fillId="0" borderId="0" xfId="23" applyFont="1">
      <alignment/>
      <protection/>
    </xf>
    <xf numFmtId="165" fontId="8" fillId="0" borderId="8" xfId="23" applyNumberFormat="1" applyFont="1" applyBorder="1" applyAlignment="1" applyProtection="1">
      <alignment horizontal="center" vertical="center" wrapText="1"/>
      <protection/>
    </xf>
    <xf numFmtId="165" fontId="8" fillId="0" borderId="8" xfId="23" applyNumberFormat="1" applyFont="1" applyFill="1" applyBorder="1" applyAlignment="1" applyProtection="1">
      <alignment horizontal="center" vertical="center"/>
      <protection/>
    </xf>
    <xf numFmtId="169" fontId="8" fillId="0" borderId="0" xfId="23" applyNumberFormat="1" applyFont="1" applyFill="1" applyBorder="1" applyAlignment="1">
      <alignment horizontal="center"/>
      <protection/>
    </xf>
    <xf numFmtId="169" fontId="9" fillId="0" borderId="0" xfId="23" applyNumberFormat="1" applyFont="1" applyFill="1" applyBorder="1" applyAlignment="1">
      <alignment horizontal="center"/>
      <protection/>
    </xf>
    <xf numFmtId="170" fontId="0" fillId="0" borderId="9" xfId="15" applyNumberFormat="1" applyFont="1" applyFill="1" applyBorder="1" applyAlignment="1" applyProtection="1">
      <alignment horizontal="center"/>
      <protection/>
    </xf>
    <xf numFmtId="164" fontId="0" fillId="0" borderId="10" xfId="22" applyFont="1" applyFill="1" applyBorder="1" applyAlignment="1">
      <alignment horizontal="justify" vertical="top" wrapText="1"/>
      <protection/>
    </xf>
    <xf numFmtId="167" fontId="0" fillId="0" borderId="10" xfId="25" applyFont="1" applyFill="1" applyBorder="1" applyAlignment="1" applyProtection="1">
      <alignment/>
      <protection/>
    </xf>
    <xf numFmtId="164" fontId="0" fillId="0" borderId="10" xfId="22" applyFont="1" applyFill="1" applyBorder="1" applyAlignment="1">
      <alignment horizontal="center"/>
      <protection/>
    </xf>
    <xf numFmtId="171" fontId="0" fillId="0" borderId="10" xfId="22" applyNumberFormat="1" applyFont="1" applyFill="1" applyBorder="1" applyAlignment="1">
      <alignment horizontal="right"/>
      <protection/>
    </xf>
    <xf numFmtId="167" fontId="8" fillId="0" borderId="10" xfId="15" applyNumberFormat="1" applyFont="1" applyFill="1" applyBorder="1" applyAlignment="1" applyProtection="1">
      <alignment horizontal="right"/>
      <protection/>
    </xf>
    <xf numFmtId="167" fontId="8" fillId="0" borderId="10" xfId="23" applyNumberFormat="1" applyFont="1" applyBorder="1">
      <alignment/>
      <protection/>
    </xf>
    <xf numFmtId="167" fontId="1" fillId="0" borderId="0" xfId="23" applyNumberFormat="1" applyFont="1" applyAlignment="1" applyProtection="1">
      <alignment horizontal="left"/>
      <protection/>
    </xf>
    <xf numFmtId="167" fontId="0" fillId="0" borderId="0" xfId="23" applyNumberFormat="1" applyFont="1" applyFill="1" applyBorder="1">
      <alignment/>
      <protection/>
    </xf>
    <xf numFmtId="167" fontId="9" fillId="0" borderId="0" xfId="23" applyNumberFormat="1" applyFont="1" applyFill="1" applyBorder="1">
      <alignment/>
      <protection/>
    </xf>
    <xf numFmtId="170" fontId="10" fillId="4" borderId="11" xfId="15" applyNumberFormat="1" applyFont="1" applyFill="1" applyBorder="1" applyAlignment="1" applyProtection="1">
      <alignment horizontal="center" vertical="center"/>
      <protection/>
    </xf>
    <xf numFmtId="164" fontId="10" fillId="5" borderId="12" xfId="22" applyFont="1" applyFill="1" applyBorder="1" applyAlignment="1">
      <alignment horizontal="justify" vertical="center" wrapText="1"/>
      <protection/>
    </xf>
    <xf numFmtId="167" fontId="0" fillId="5" borderId="12" xfId="15" applyNumberFormat="1" applyFont="1" applyFill="1" applyBorder="1" applyAlignment="1" applyProtection="1">
      <alignment horizontal="right" vertical="center"/>
      <protection/>
    </xf>
    <xf numFmtId="172" fontId="0" fillId="4" borderId="12" xfId="15" applyNumberFormat="1" applyFont="1" applyFill="1" applyBorder="1" applyAlignment="1" applyProtection="1">
      <alignment horizontal="center" vertical="center"/>
      <protection/>
    </xf>
    <xf numFmtId="167" fontId="0" fillId="4" borderId="12" xfId="15" applyNumberFormat="1" applyFont="1" applyFill="1" applyBorder="1" applyAlignment="1" applyProtection="1">
      <alignment horizontal="right" vertical="center"/>
      <protection/>
    </xf>
    <xf numFmtId="167" fontId="10" fillId="4" borderId="12" xfId="15" applyNumberFormat="1" applyFont="1" applyFill="1" applyBorder="1" applyAlignment="1" applyProtection="1">
      <alignment horizontal="right" vertical="center"/>
      <protection/>
    </xf>
    <xf numFmtId="165" fontId="1" fillId="4" borderId="12" xfId="23" applyFont="1" applyFill="1" applyBorder="1" applyAlignment="1">
      <alignment vertical="center"/>
      <protection/>
    </xf>
    <xf numFmtId="165" fontId="1" fillId="0" borderId="0" xfId="23" applyNumberFormat="1" applyFont="1" applyFill="1" applyAlignment="1" applyProtection="1">
      <alignment horizontal="left" vertical="center"/>
      <protection/>
    </xf>
    <xf numFmtId="167" fontId="11" fillId="0" borderId="0" xfId="23" applyNumberFormat="1" applyFont="1" applyFill="1" applyBorder="1" applyAlignment="1">
      <alignment vertical="center"/>
      <protection/>
    </xf>
    <xf numFmtId="173" fontId="11" fillId="0" borderId="0" xfId="23" applyNumberFormat="1" applyFont="1" applyFill="1" applyBorder="1" applyAlignment="1">
      <alignment vertical="center"/>
      <protection/>
    </xf>
    <xf numFmtId="164" fontId="2" fillId="0" borderId="0" xfId="0" applyFont="1" applyAlignment="1">
      <alignment vertical="center"/>
    </xf>
    <xf numFmtId="165" fontId="1" fillId="0" borderId="0" xfId="23" applyFont="1" applyAlignment="1">
      <alignment vertical="center"/>
      <protection/>
    </xf>
    <xf numFmtId="170" fontId="0" fillId="0" borderId="13" xfId="15" applyNumberFormat="1" applyFont="1" applyFill="1" applyBorder="1" applyAlignment="1" applyProtection="1">
      <alignment horizontal="center" vertical="center"/>
      <protection/>
    </xf>
    <xf numFmtId="164" fontId="0" fillId="0" borderId="14" xfId="22" applyFont="1" applyFill="1" applyBorder="1" applyAlignment="1">
      <alignment horizontal="justify" vertical="center" wrapText="1"/>
      <protection/>
    </xf>
    <xf numFmtId="167" fontId="0" fillId="0" borderId="14" xfId="25" applyFont="1" applyFill="1" applyBorder="1" applyAlignment="1" applyProtection="1">
      <alignment vertical="center"/>
      <protection/>
    </xf>
    <xf numFmtId="164" fontId="0" fillId="0" borderId="14" xfId="22" applyFont="1" applyFill="1" applyBorder="1" applyAlignment="1">
      <alignment horizontal="center" vertical="center"/>
      <protection/>
    </xf>
    <xf numFmtId="171" fontId="0" fillId="0" borderId="14" xfId="22" applyNumberFormat="1" applyFont="1" applyFill="1" applyBorder="1" applyAlignment="1">
      <alignment horizontal="right" vertical="center"/>
      <protection/>
    </xf>
    <xf numFmtId="167" fontId="8" fillId="0" borderId="14" xfId="15" applyNumberFormat="1" applyFont="1" applyFill="1" applyBorder="1" applyAlignment="1" applyProtection="1">
      <alignment horizontal="right" vertical="center"/>
      <protection/>
    </xf>
    <xf numFmtId="167" fontId="8" fillId="0" borderId="14" xfId="23" applyNumberFormat="1" applyFont="1" applyBorder="1" applyAlignment="1">
      <alignment vertical="center"/>
      <protection/>
    </xf>
    <xf numFmtId="167" fontId="1" fillId="0" borderId="0" xfId="23" applyNumberFormat="1" applyFont="1" applyAlignment="1" applyProtection="1">
      <alignment horizontal="left" vertical="center"/>
      <protection/>
    </xf>
    <xf numFmtId="167" fontId="0" fillId="0" borderId="0" xfId="23" applyNumberFormat="1" applyFont="1" applyFill="1" applyBorder="1" applyAlignment="1">
      <alignment vertical="center"/>
      <protection/>
    </xf>
    <xf numFmtId="167" fontId="9" fillId="0" borderId="0" xfId="23" applyNumberFormat="1" applyFont="1" applyFill="1" applyBorder="1" applyAlignment="1">
      <alignment vertical="center"/>
      <protection/>
    </xf>
    <xf numFmtId="174" fontId="0" fillId="0" borderId="15" xfId="15" applyNumberFormat="1" applyFont="1" applyFill="1" applyBorder="1" applyAlignment="1" applyProtection="1">
      <alignment horizontal="center" vertical="center"/>
      <protection/>
    </xf>
    <xf numFmtId="164" fontId="0" fillId="0" borderId="16" xfId="22" applyFont="1" applyFill="1" applyBorder="1" applyAlignment="1">
      <alignment horizontal="justify" vertical="center" wrapText="1"/>
      <protection/>
    </xf>
    <xf numFmtId="164" fontId="0" fillId="0" borderId="16" xfId="22" applyFont="1" applyFill="1" applyBorder="1" applyAlignment="1">
      <alignment horizontal="center" vertical="center"/>
      <protection/>
    </xf>
    <xf numFmtId="167" fontId="8" fillId="0" borderId="16" xfId="23" applyNumberFormat="1" applyFont="1" applyBorder="1" applyAlignment="1">
      <alignment vertical="center"/>
      <protection/>
    </xf>
    <xf numFmtId="167" fontId="8" fillId="0" borderId="16" xfId="15" applyNumberFormat="1" applyFont="1" applyFill="1" applyBorder="1" applyAlignment="1" applyProtection="1">
      <alignment horizontal="right" vertical="center"/>
      <protection/>
    </xf>
    <xf numFmtId="164" fontId="2" fillId="0" borderId="0" xfId="0" applyFont="1" applyFill="1" applyAlignment="1">
      <alignment vertical="center" wrapText="1"/>
    </xf>
    <xf numFmtId="167" fontId="1" fillId="0" borderId="0" xfId="23" applyNumberFormat="1" applyFont="1" applyFill="1" applyAlignment="1" applyProtection="1">
      <alignment horizontal="left" vertical="center"/>
      <protection/>
    </xf>
    <xf numFmtId="164" fontId="2" fillId="0" borderId="0" xfId="0" applyFont="1" applyFill="1" applyAlignment="1">
      <alignment vertical="center"/>
    </xf>
    <xf numFmtId="165" fontId="1" fillId="0" borderId="0" xfId="23" applyFont="1" applyFill="1" applyAlignment="1">
      <alignment vertical="center"/>
      <protection/>
    </xf>
    <xf numFmtId="170" fontId="0" fillId="0" borderId="17" xfId="15" applyNumberFormat="1" applyFont="1" applyFill="1" applyBorder="1" applyAlignment="1" applyProtection="1">
      <alignment horizontal="center" vertical="center"/>
      <protection/>
    </xf>
    <xf numFmtId="164" fontId="0" fillId="0" borderId="18" xfId="22" applyFont="1" applyFill="1" applyBorder="1" applyAlignment="1">
      <alignment horizontal="justify" vertical="center" wrapText="1"/>
      <protection/>
    </xf>
    <xf numFmtId="167" fontId="0" fillId="0" borderId="18" xfId="25" applyFont="1" applyFill="1" applyBorder="1" applyAlignment="1" applyProtection="1">
      <alignment vertical="center"/>
      <protection/>
    </xf>
    <xf numFmtId="164" fontId="0" fillId="0" borderId="18" xfId="22" applyFont="1" applyFill="1" applyBorder="1" applyAlignment="1">
      <alignment horizontal="center" vertical="center"/>
      <protection/>
    </xf>
    <xf numFmtId="171" fontId="0" fillId="0" borderId="18" xfId="22" applyNumberFormat="1" applyFont="1" applyFill="1" applyBorder="1" applyAlignment="1">
      <alignment horizontal="right" vertical="center"/>
      <protection/>
    </xf>
    <xf numFmtId="167" fontId="8" fillId="0" borderId="18" xfId="15" applyNumberFormat="1" applyFont="1" applyFill="1" applyBorder="1" applyAlignment="1" applyProtection="1">
      <alignment horizontal="right" vertical="center"/>
      <protection/>
    </xf>
    <xf numFmtId="167" fontId="8" fillId="0" borderId="18" xfId="23" applyNumberFormat="1" applyFont="1" applyBorder="1" applyAlignment="1">
      <alignment vertical="center"/>
      <protection/>
    </xf>
    <xf numFmtId="170" fontId="0" fillId="0" borderId="19" xfId="15" applyNumberFormat="1" applyFont="1" applyFill="1" applyBorder="1" applyAlignment="1" applyProtection="1">
      <alignment horizontal="center" vertical="center"/>
      <protection/>
    </xf>
    <xf numFmtId="167" fontId="0" fillId="0" borderId="16" xfId="25" applyFont="1" applyFill="1" applyBorder="1" applyAlignment="1" applyProtection="1">
      <alignment vertical="center"/>
      <protection/>
    </xf>
    <xf numFmtId="171" fontId="0" fillId="0" borderId="16" xfId="22" applyNumberFormat="1" applyFont="1" applyFill="1" applyBorder="1" applyAlignment="1">
      <alignment horizontal="right" vertical="center"/>
      <protection/>
    </xf>
    <xf numFmtId="170" fontId="0" fillId="0" borderId="20" xfId="15" applyNumberFormat="1" applyFont="1" applyFill="1" applyBorder="1" applyAlignment="1" applyProtection="1">
      <alignment horizontal="center" vertical="center"/>
      <protection/>
    </xf>
    <xf numFmtId="164" fontId="0" fillId="0" borderId="21" xfId="22" applyFont="1" applyFill="1" applyBorder="1" applyAlignment="1">
      <alignment horizontal="justify" vertical="center" wrapText="1"/>
      <protection/>
    </xf>
    <xf numFmtId="167" fontId="0" fillId="0" borderId="21" xfId="25" applyFont="1" applyFill="1" applyBorder="1" applyAlignment="1" applyProtection="1">
      <alignment vertical="center"/>
      <protection/>
    </xf>
    <xf numFmtId="164" fontId="0" fillId="0" borderId="21" xfId="22" applyFont="1" applyFill="1" applyBorder="1" applyAlignment="1">
      <alignment horizontal="center" vertical="center"/>
      <protection/>
    </xf>
    <xf numFmtId="171" fontId="0" fillId="0" borderId="21" xfId="22" applyNumberFormat="1" applyFont="1" applyFill="1" applyBorder="1" applyAlignment="1">
      <alignment horizontal="right" vertical="center"/>
      <protection/>
    </xf>
    <xf numFmtId="167" fontId="8" fillId="0" borderId="21" xfId="15" applyNumberFormat="1" applyFont="1" applyFill="1" applyBorder="1" applyAlignment="1" applyProtection="1">
      <alignment horizontal="right" vertical="center"/>
      <protection/>
    </xf>
    <xf numFmtId="167" fontId="8" fillId="0" borderId="21" xfId="23" applyNumberFormat="1" applyFont="1" applyBorder="1" applyAlignment="1">
      <alignment vertical="center"/>
      <protection/>
    </xf>
    <xf numFmtId="165" fontId="1" fillId="0" borderId="0" xfId="23" applyAlignment="1">
      <alignment vertical="center"/>
      <protection/>
    </xf>
    <xf numFmtId="165" fontId="12" fillId="0" borderId="22" xfId="23" applyFont="1" applyFill="1" applyBorder="1" applyAlignment="1">
      <alignment horizontal="center" vertical="center"/>
      <protection/>
    </xf>
    <xf numFmtId="165" fontId="13" fillId="0" borderId="23" xfId="23" applyFont="1" applyFill="1" applyBorder="1" applyAlignment="1">
      <alignment horizontal="left" vertical="center"/>
      <protection/>
    </xf>
    <xf numFmtId="165" fontId="9" fillId="0" borderId="23" xfId="23" applyFont="1" applyFill="1" applyBorder="1" applyAlignment="1">
      <alignment vertical="center"/>
      <protection/>
    </xf>
    <xf numFmtId="167" fontId="14" fillId="0" borderId="23" xfId="23" applyNumberFormat="1" applyFont="1" applyFill="1" applyBorder="1" applyAlignment="1">
      <alignment horizontal="center" vertical="center"/>
      <protection/>
    </xf>
    <xf numFmtId="167" fontId="14" fillId="0" borderId="23" xfId="23" applyNumberFormat="1" applyFont="1" applyFill="1" applyBorder="1" applyAlignment="1">
      <alignment horizontal="right" vertical="center"/>
      <protection/>
    </xf>
    <xf numFmtId="167" fontId="8" fillId="0" borderId="23" xfId="23" applyNumberFormat="1" applyFont="1" applyFill="1" applyBorder="1" applyAlignment="1">
      <alignment horizontal="center" vertical="center"/>
      <protection/>
    </xf>
    <xf numFmtId="165" fontId="11" fillId="0" borderId="0" xfId="23" applyFont="1" applyAlignment="1">
      <alignment vertical="center"/>
      <protection/>
    </xf>
    <xf numFmtId="164" fontId="15" fillId="0" borderId="1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left" vertical="center"/>
    </xf>
    <xf numFmtId="164" fontId="15" fillId="0" borderId="2" xfId="0" applyFont="1" applyFill="1" applyBorder="1" applyAlignment="1">
      <alignment vertical="center"/>
    </xf>
    <xf numFmtId="164" fontId="15" fillId="0" borderId="24" xfId="0" applyFont="1" applyFill="1" applyBorder="1" applyAlignment="1">
      <alignment vertical="center"/>
    </xf>
    <xf numFmtId="175" fontId="8" fillId="0" borderId="2" xfId="15" applyNumberFormat="1" applyFont="1" applyFill="1" applyBorder="1" applyAlignment="1" applyProtection="1">
      <alignment horizontal="right" vertical="center"/>
      <protection/>
    </xf>
    <xf numFmtId="165" fontId="16" fillId="0" borderId="0" xfId="23" applyFont="1" applyFill="1" applyAlignment="1">
      <alignment vertical="center"/>
      <protection/>
    </xf>
    <xf numFmtId="165" fontId="17" fillId="0" borderId="25" xfId="23" applyFont="1" applyFill="1" applyBorder="1" applyAlignment="1">
      <alignment horizontal="center"/>
      <protection/>
    </xf>
    <xf numFmtId="165" fontId="17" fillId="0" borderId="25" xfId="23" applyFont="1" applyFill="1" applyBorder="1">
      <alignment/>
      <protection/>
    </xf>
    <xf numFmtId="165" fontId="17" fillId="0" borderId="0" xfId="23" applyFont="1" applyFill="1" applyBorder="1">
      <alignment/>
      <protection/>
    </xf>
    <xf numFmtId="165" fontId="17" fillId="0" borderId="0" xfId="23" applyFont="1" applyBorder="1" applyAlignment="1">
      <alignment horizontal="center"/>
      <protection/>
    </xf>
    <xf numFmtId="165" fontId="17" fillId="0" borderId="0" xfId="23" applyFont="1" applyBorder="1">
      <alignment/>
      <protection/>
    </xf>
    <xf numFmtId="165" fontId="17" fillId="0" borderId="0" xfId="23" applyNumberFormat="1" applyFont="1" applyBorder="1" applyAlignment="1" applyProtection="1">
      <alignment horizontal="left"/>
      <protection/>
    </xf>
    <xf numFmtId="165" fontId="1" fillId="0" borderId="0" xfId="23" applyNumberFormat="1">
      <alignment/>
      <protection/>
    </xf>
    <xf numFmtId="165" fontId="17" fillId="0" borderId="0" xfId="23" applyNumberFormat="1" applyFont="1" applyBorder="1" applyAlignment="1" applyProtection="1">
      <alignment horizontal="center"/>
      <protection/>
    </xf>
    <xf numFmtId="165" fontId="17" fillId="0" borderId="0" xfId="23" applyNumberFormat="1" applyFont="1" applyFill="1" applyBorder="1" applyAlignment="1" applyProtection="1">
      <alignment horizontal="left"/>
      <protection/>
    </xf>
    <xf numFmtId="164" fontId="18" fillId="0" borderId="26" xfId="0" applyFont="1" applyFill="1" applyBorder="1" applyAlignment="1" applyProtection="1">
      <alignment horizontal="left"/>
      <protection hidden="1"/>
    </xf>
    <xf numFmtId="164" fontId="19" fillId="0" borderId="27" xfId="0" applyFont="1" applyBorder="1" applyAlignment="1" applyProtection="1">
      <alignment horizontal="center"/>
      <protection hidden="1"/>
    </xf>
    <xf numFmtId="164" fontId="20" fillId="6" borderId="28" xfId="0" applyFont="1" applyFill="1" applyBorder="1" applyAlignment="1" applyProtection="1">
      <alignment/>
      <protection/>
    </xf>
    <xf numFmtId="164" fontId="20" fillId="6" borderId="29" xfId="0" applyFont="1" applyFill="1" applyBorder="1" applyAlignment="1" applyProtection="1">
      <alignment/>
      <protection/>
    </xf>
    <xf numFmtId="164" fontId="20" fillId="6" borderId="28" xfId="0" applyFont="1" applyFill="1" applyBorder="1" applyAlignment="1" applyProtection="1">
      <alignment horizontal="center"/>
      <protection/>
    </xf>
    <xf numFmtId="164" fontId="20" fillId="6" borderId="30" xfId="0" applyFont="1" applyFill="1" applyBorder="1" applyAlignment="1" applyProtection="1">
      <alignment horizontal="center"/>
      <protection/>
    </xf>
    <xf numFmtId="176" fontId="0" fillId="0" borderId="0" xfId="19" applyNumberFormat="1" applyFill="1" applyBorder="1" applyAlignment="1" applyProtection="1">
      <alignment horizontal="center"/>
      <protection/>
    </xf>
    <xf numFmtId="164" fontId="2" fillId="6" borderId="31" xfId="0" applyFont="1" applyFill="1" applyBorder="1" applyAlignment="1" applyProtection="1">
      <alignment horizontal="left"/>
      <protection hidden="1"/>
    </xf>
    <xf numFmtId="164" fontId="2" fillId="6" borderId="32" xfId="0" applyFont="1" applyFill="1" applyBorder="1" applyAlignment="1" applyProtection="1">
      <alignment/>
      <protection hidden="1"/>
    </xf>
    <xf numFmtId="164" fontId="19" fillId="6" borderId="33" xfId="0" applyFont="1" applyFill="1" applyBorder="1" applyAlignment="1" applyProtection="1">
      <alignment horizontal="center"/>
      <protection/>
    </xf>
    <xf numFmtId="164" fontId="19" fillId="6" borderId="34" xfId="0" applyFont="1" applyFill="1" applyBorder="1" applyAlignment="1" applyProtection="1">
      <alignment horizontal="center"/>
      <protection/>
    </xf>
    <xf numFmtId="177" fontId="21" fillId="7" borderId="0" xfId="15" applyNumberFormat="1" applyFont="1" applyFill="1" applyBorder="1" applyAlignment="1" applyProtection="1">
      <alignment vertical="center"/>
      <protection/>
    </xf>
    <xf numFmtId="164" fontId="22" fillId="7" borderId="0" xfId="0" applyFont="1" applyFill="1" applyAlignment="1">
      <alignment horizontal="right"/>
    </xf>
    <xf numFmtId="178" fontId="22" fillId="7" borderId="0" xfId="0" applyNumberFormat="1" applyFont="1" applyFill="1" applyAlignment="1">
      <alignment horizontal="center"/>
    </xf>
    <xf numFmtId="164" fontId="2" fillId="0" borderId="35" xfId="0" applyNumberFormat="1" applyFont="1" applyBorder="1" applyAlignment="1" applyProtection="1">
      <alignment horizontal="left" vertical="center" wrapText="1"/>
      <protection locked="0"/>
    </xf>
    <xf numFmtId="164" fontId="20" fillId="0" borderId="36" xfId="0" applyFont="1" applyBorder="1" applyAlignment="1" applyProtection="1">
      <alignment horizontal="center" vertical="center" wrapText="1"/>
      <protection hidden="1" locked="0"/>
    </xf>
    <xf numFmtId="164" fontId="19" fillId="0" borderId="37" xfId="0" applyNumberFormat="1" applyFont="1" applyBorder="1" applyAlignment="1" applyProtection="1">
      <alignment horizontal="center" vertical="center"/>
      <protection hidden="1" locked="0"/>
    </xf>
    <xf numFmtId="164" fontId="19" fillId="0" borderId="37" xfId="0" applyFont="1" applyBorder="1" applyAlignment="1" applyProtection="1">
      <alignment horizontal="center" vertical="center"/>
      <protection hidden="1" locked="0"/>
    </xf>
    <xf numFmtId="177" fontId="19" fillId="0" borderId="37" xfId="15" applyNumberFormat="1" applyFont="1" applyFill="1" applyBorder="1" applyAlignment="1" applyProtection="1">
      <alignment vertical="center"/>
      <protection hidden="1" locked="0"/>
    </xf>
    <xf numFmtId="177" fontId="19" fillId="0" borderId="37" xfId="15" applyNumberFormat="1" applyFont="1" applyFill="1" applyBorder="1" applyAlignment="1" applyProtection="1">
      <alignment vertical="center"/>
      <protection/>
    </xf>
    <xf numFmtId="177" fontId="21" fillId="0" borderId="38" xfId="15" applyNumberFormat="1" applyFont="1" applyFill="1" applyBorder="1" applyAlignment="1" applyProtection="1">
      <alignment vertical="center"/>
      <protection/>
    </xf>
    <xf numFmtId="164" fontId="0" fillId="7" borderId="0" xfId="0" applyFill="1" applyAlignment="1">
      <alignment/>
    </xf>
    <xf numFmtId="164" fontId="20" fillId="0" borderId="36" xfId="0" applyFont="1" applyFill="1" applyBorder="1" applyAlignment="1" applyProtection="1">
      <alignment horizontal="center" vertical="center" wrapText="1"/>
      <protection hidden="1" locked="0"/>
    </xf>
    <xf numFmtId="164" fontId="2" fillId="0" borderId="36" xfId="0" applyNumberFormat="1" applyFont="1" applyBorder="1" applyAlignment="1" applyProtection="1">
      <alignment horizontal="center" vertical="center" wrapText="1"/>
      <protection hidden="1" locked="0"/>
    </xf>
    <xf numFmtId="164" fontId="2" fillId="0" borderId="36" xfId="0" applyFont="1" applyBorder="1" applyAlignment="1" applyProtection="1">
      <alignment horizontal="center" vertical="center" wrapText="1"/>
      <protection hidden="1" locked="0"/>
    </xf>
    <xf numFmtId="177" fontId="2" fillId="0" borderId="36" xfId="15" applyNumberFormat="1" applyFont="1" applyFill="1" applyBorder="1" applyAlignment="1" applyProtection="1">
      <alignment horizontal="center" vertical="center" wrapText="1"/>
      <protection hidden="1" locked="0"/>
    </xf>
    <xf numFmtId="177" fontId="21" fillId="0" borderId="36" xfId="15" applyNumberFormat="1" applyFont="1" applyFill="1" applyBorder="1" applyAlignment="1" applyProtection="1">
      <alignment vertical="center"/>
      <protection/>
    </xf>
    <xf numFmtId="177" fontId="19" fillId="0" borderId="36" xfId="15" applyNumberFormat="1" applyFont="1" applyFill="1" applyBorder="1" applyAlignment="1" applyProtection="1">
      <alignment vertical="center"/>
      <protection/>
    </xf>
    <xf numFmtId="164" fontId="0" fillId="0" borderId="36" xfId="22" applyFont="1" applyFill="1" applyBorder="1" applyAlignment="1">
      <alignment horizontal="justify" vertical="center" wrapText="1"/>
      <protection/>
    </xf>
    <xf numFmtId="164" fontId="19" fillId="0" borderId="36" xfId="0" applyNumberFormat="1" applyFont="1" applyBorder="1" applyAlignment="1" applyProtection="1">
      <alignment horizontal="center" vertical="center" wrapText="1"/>
      <protection hidden="1" locked="0"/>
    </xf>
    <xf numFmtId="177" fontId="19" fillId="0" borderId="39" xfId="15" applyNumberFormat="1" applyFont="1" applyFill="1" applyBorder="1" applyAlignment="1" applyProtection="1">
      <alignment vertical="center"/>
      <protection/>
    </xf>
    <xf numFmtId="164" fontId="2" fillId="0" borderId="36" xfId="0" applyFont="1" applyFill="1" applyBorder="1" applyAlignment="1" applyProtection="1">
      <alignment horizontal="left" vertical="center" wrapText="1"/>
      <protection hidden="1" locked="0"/>
    </xf>
    <xf numFmtId="164" fontId="2" fillId="0" borderId="36" xfId="0" applyFont="1" applyBorder="1" applyAlignment="1" applyProtection="1">
      <alignment horizontal="left" vertical="center" wrapText="1"/>
      <protection hidden="1" locked="0"/>
    </xf>
    <xf numFmtId="164" fontId="19" fillId="0" borderId="36" xfId="0" applyNumberFormat="1" applyFont="1" applyBorder="1" applyAlignment="1" applyProtection="1">
      <alignment horizontal="center" vertical="center"/>
      <protection hidden="1" locked="0"/>
    </xf>
    <xf numFmtId="164" fontId="19" fillId="0" borderId="36" xfId="0" applyFont="1" applyBorder="1" applyAlignment="1" applyProtection="1">
      <alignment horizontal="center" vertical="center"/>
      <protection hidden="1" locked="0"/>
    </xf>
    <xf numFmtId="177" fontId="19" fillId="0" borderId="36" xfId="15" applyNumberFormat="1" applyFont="1" applyFill="1" applyBorder="1" applyAlignment="1" applyProtection="1">
      <alignment vertical="center"/>
      <protection hidden="1" locked="0"/>
    </xf>
    <xf numFmtId="179" fontId="2" fillId="0" borderId="35" xfId="0" applyNumberFormat="1" applyFont="1" applyBorder="1" applyAlignment="1" applyProtection="1">
      <alignment horizontal="left" vertical="center" wrapText="1"/>
      <protection locked="0"/>
    </xf>
    <xf numFmtId="177" fontId="21" fillId="0" borderId="37" xfId="15" applyNumberFormat="1" applyFont="1" applyFill="1" applyBorder="1" applyAlignment="1" applyProtection="1">
      <alignment vertical="center"/>
      <protection/>
    </xf>
    <xf numFmtId="164" fontId="2" fillId="0" borderId="37" xfId="0" applyFont="1" applyBorder="1" applyAlignment="1" applyProtection="1">
      <alignment horizontal="center" vertical="center" wrapText="1"/>
      <protection hidden="1" locked="0"/>
    </xf>
    <xf numFmtId="177" fontId="2" fillId="0" borderId="37" xfId="15" applyNumberFormat="1" applyFont="1" applyFill="1" applyBorder="1" applyAlignment="1" applyProtection="1">
      <alignment horizontal="center" vertical="center" wrapText="1"/>
      <protection hidden="1" locked="0"/>
    </xf>
    <xf numFmtId="177" fontId="19" fillId="0" borderId="38" xfId="15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Alignment="1">
      <alignment vertical="center"/>
    </xf>
    <xf numFmtId="164" fontId="2" fillId="3" borderId="0" xfId="0" applyFont="1" applyFill="1" applyAlignment="1">
      <alignment vertical="center" wrapText="1"/>
    </xf>
    <xf numFmtId="164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/>
      <protection hidden="1" locked="0"/>
    </xf>
    <xf numFmtId="164" fontId="19" fillId="0" borderId="36" xfId="0" applyFont="1" applyFill="1" applyBorder="1" applyAlignment="1" applyProtection="1">
      <alignment horizontal="center" vertical="center"/>
      <protection hidden="1" locked="0"/>
    </xf>
    <xf numFmtId="164" fontId="20" fillId="6" borderId="29" xfId="0" applyFont="1" applyFill="1" applyBorder="1" applyAlignment="1">
      <alignment horizontal="left" vertical="center"/>
    </xf>
    <xf numFmtId="164" fontId="20" fillId="6" borderId="28" xfId="0" applyFont="1" applyFill="1" applyBorder="1" applyAlignment="1">
      <alignment horizontal="left" vertical="center"/>
    </xf>
    <xf numFmtId="164" fontId="24" fillId="6" borderId="28" xfId="0" applyFont="1" applyFill="1" applyBorder="1" applyAlignment="1">
      <alignment horizontal="left" vertical="center"/>
    </xf>
    <xf numFmtId="164" fontId="24" fillId="6" borderId="28" xfId="0" applyFont="1" applyFill="1" applyBorder="1" applyAlignment="1" applyProtection="1">
      <alignment horizontal="right" vertical="center"/>
      <protection hidden="1"/>
    </xf>
    <xf numFmtId="180" fontId="25" fillId="6" borderId="28" xfId="0" applyNumberFormat="1" applyFont="1" applyFill="1" applyBorder="1" applyAlignment="1" applyProtection="1">
      <alignment horizontal="right" vertical="center"/>
      <protection/>
    </xf>
    <xf numFmtId="177" fontId="24" fillId="6" borderId="28" xfId="0" applyNumberFormat="1" applyFont="1" applyFill="1" applyBorder="1" applyAlignment="1" applyProtection="1">
      <alignment horizontal="right" vertical="center"/>
      <protection/>
    </xf>
    <xf numFmtId="180" fontId="25" fillId="6" borderId="30" xfId="0" applyNumberFormat="1" applyFont="1" applyFill="1" applyBorder="1" applyAlignment="1" applyProtection="1">
      <alignment horizontal="righ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3;&#10;NA&#13;&#10;" xfId="20"/>
    <cellStyle name="0,0&#13;&#10;NA&#13;&#10; 2" xfId="21"/>
    <cellStyle name="Normal 2" xfId="22"/>
    <cellStyle name="Normal_mascara" xfId="23"/>
    <cellStyle name="Porcentagem 2" xfId="24"/>
    <cellStyle name="Separador de milhares 2" xfId="25"/>
    <cellStyle name="Separador de milhares 2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="110" zoomScaleNormal="110" workbookViewId="0" topLeftCell="A1">
      <selection activeCell="G13" sqref="G13"/>
    </sheetView>
  </sheetViews>
  <sheetFormatPr defaultColWidth="11.421875" defaultRowHeight="12.75"/>
  <cols>
    <col min="1" max="1" width="0" style="1" hidden="1" customWidth="1"/>
    <col min="2" max="2" width="6.28125" style="2" customWidth="1"/>
    <col min="3" max="3" width="42.00390625" style="3" customWidth="1"/>
    <col min="4" max="4" width="10.7109375" style="3" customWidth="1"/>
    <col min="5" max="5" width="5.28125" style="3" customWidth="1"/>
    <col min="6" max="6" width="15.421875" style="3" customWidth="1"/>
    <col min="7" max="7" width="13.421875" style="4" customWidth="1"/>
    <col min="8" max="9" width="15.28125" style="3" customWidth="1"/>
    <col min="10" max="10" width="15.7109375" style="3" customWidth="1"/>
    <col min="11" max="11" width="1.28515625" style="3" customWidth="1"/>
    <col min="12" max="12" width="10.8515625" style="3" customWidth="1"/>
    <col min="13" max="13" width="13.421875" style="3" customWidth="1"/>
    <col min="14" max="14" width="9.8515625" style="3" customWidth="1"/>
    <col min="15" max="15" width="10.7109375" style="3" customWidth="1"/>
    <col min="16" max="253" width="11.00390625" style="3" customWidth="1"/>
  </cols>
  <sheetData>
    <row r="1" spans="1:11" s="9" customFormat="1" ht="14.25">
      <c r="A1" s="5"/>
      <c r="B1" s="6"/>
      <c r="C1" s="7"/>
      <c r="D1" s="7"/>
      <c r="E1" s="7"/>
      <c r="F1" s="7"/>
      <c r="G1" s="7"/>
      <c r="H1" s="7"/>
      <c r="I1" s="7"/>
      <c r="J1" s="7"/>
      <c r="K1" s="8"/>
    </row>
    <row r="2" spans="1:11" s="12" customFormat="1" ht="15.75">
      <c r="A2" s="5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1"/>
    </row>
    <row r="3" spans="1:11" s="12" customFormat="1" ht="16.5">
      <c r="A3" s="5"/>
      <c r="B3" s="13"/>
      <c r="C3" s="14"/>
      <c r="D3" s="15"/>
      <c r="E3" s="15"/>
      <c r="F3" s="15"/>
      <c r="G3" s="15"/>
      <c r="H3" s="16"/>
      <c r="I3" s="16"/>
      <c r="J3" s="16"/>
      <c r="K3" s="11"/>
    </row>
    <row r="4" spans="1:16" s="25" customFormat="1" ht="15.75">
      <c r="A4" s="5"/>
      <c r="B4" s="17" t="s">
        <v>1</v>
      </c>
      <c r="C4" s="18"/>
      <c r="D4" s="19"/>
      <c r="E4" s="20"/>
      <c r="F4" s="21"/>
      <c r="G4" s="22"/>
      <c r="H4" s="23"/>
      <c r="I4" s="23"/>
      <c r="J4" s="23"/>
      <c r="K4" s="24"/>
      <c r="L4" s="1"/>
      <c r="M4" s="1"/>
      <c r="N4" s="1"/>
      <c r="O4" s="1"/>
      <c r="P4" s="1"/>
    </row>
    <row r="5" spans="1:16" s="31" customFormat="1" ht="15.75">
      <c r="A5" s="5"/>
      <c r="B5" s="17" t="s">
        <v>2</v>
      </c>
      <c r="C5" s="18"/>
      <c r="D5" s="20"/>
      <c r="E5" s="20"/>
      <c r="F5" s="26"/>
      <c r="G5" s="27"/>
      <c r="H5" s="28"/>
      <c r="I5" s="28"/>
      <c r="J5" s="28"/>
      <c r="K5" s="29"/>
      <c r="L5" s="30"/>
      <c r="M5" s="1"/>
      <c r="N5" s="1"/>
      <c r="O5" s="1"/>
      <c r="P5" s="1"/>
    </row>
    <row r="6" spans="1:16" s="31" customFormat="1" ht="15.75">
      <c r="A6" s="5"/>
      <c r="B6" s="17" t="s">
        <v>3</v>
      </c>
      <c r="C6" s="18"/>
      <c r="D6" s="20"/>
      <c r="E6" s="20"/>
      <c r="F6" s="32" t="s">
        <v>4</v>
      </c>
      <c r="G6" s="27"/>
      <c r="H6" s="33"/>
      <c r="I6" s="33"/>
      <c r="J6" s="33"/>
      <c r="K6" s="29"/>
      <c r="L6" s="1"/>
      <c r="M6" s="1"/>
      <c r="N6" s="1"/>
      <c r="O6" s="1"/>
      <c r="P6" s="1"/>
    </row>
    <row r="7" spans="1:16" ht="15.75">
      <c r="A7" s="5"/>
      <c r="B7" s="34"/>
      <c r="C7" s="35"/>
      <c r="D7" s="36"/>
      <c r="E7" s="37"/>
      <c r="F7" s="37"/>
      <c r="G7" s="38"/>
      <c r="H7" s="39"/>
      <c r="I7" s="39"/>
      <c r="J7" s="39"/>
      <c r="K7" s="40"/>
      <c r="L7" s="1"/>
      <c r="M7" s="1"/>
      <c r="N7" s="1"/>
      <c r="O7" s="1"/>
      <c r="P7" s="1"/>
    </row>
    <row r="8" spans="1:16" s="47" customFormat="1" ht="14.25" customHeight="1">
      <c r="A8" s="5"/>
      <c r="B8" s="41" t="s">
        <v>5</v>
      </c>
      <c r="C8" s="42" t="s">
        <v>6</v>
      </c>
      <c r="D8" s="42" t="s">
        <v>7</v>
      </c>
      <c r="E8" s="43" t="s">
        <v>8</v>
      </c>
      <c r="F8" s="44" t="s">
        <v>9</v>
      </c>
      <c r="G8" s="44" t="s">
        <v>9</v>
      </c>
      <c r="H8" s="45" t="s">
        <v>10</v>
      </c>
      <c r="I8" s="45" t="s">
        <v>11</v>
      </c>
      <c r="J8" s="45" t="s">
        <v>12</v>
      </c>
      <c r="K8" s="1"/>
      <c r="L8" s="46"/>
      <c r="M8" s="46"/>
      <c r="N8" s="46"/>
      <c r="O8" s="46"/>
      <c r="P8" s="46"/>
    </row>
    <row r="9" spans="1:17" s="47" customFormat="1" ht="14.25">
      <c r="A9" s="5"/>
      <c r="B9" s="41"/>
      <c r="C9" s="42"/>
      <c r="D9" s="42"/>
      <c r="E9" s="43"/>
      <c r="F9" s="48" t="s">
        <v>13</v>
      </c>
      <c r="G9" s="49" t="s">
        <v>14</v>
      </c>
      <c r="H9" s="45"/>
      <c r="I9" s="45"/>
      <c r="J9" s="45"/>
      <c r="K9" s="1"/>
      <c r="L9" s="46"/>
      <c r="M9" s="46"/>
      <c r="N9" s="50"/>
      <c r="O9" s="50"/>
      <c r="P9" s="51"/>
      <c r="Q9" s="51"/>
    </row>
    <row r="10" spans="1:17" s="47" customFormat="1" ht="14.25">
      <c r="A10" s="5"/>
      <c r="B10" s="52"/>
      <c r="C10" s="53"/>
      <c r="D10" s="54"/>
      <c r="E10" s="55"/>
      <c r="F10" s="56"/>
      <c r="G10" s="56"/>
      <c r="H10" s="57"/>
      <c r="I10" s="58"/>
      <c r="J10" s="58"/>
      <c r="K10" s="59"/>
      <c r="L10" s="60"/>
      <c r="M10" s="60"/>
      <c r="N10" s="61"/>
      <c r="O10" s="61"/>
      <c r="P10" s="61"/>
      <c r="Q10" s="1"/>
    </row>
    <row r="11" spans="1:17" s="73" customFormat="1" ht="14.25">
      <c r="A11" s="5"/>
      <c r="B11" s="62">
        <v>1</v>
      </c>
      <c r="C11" s="63" t="s">
        <v>15</v>
      </c>
      <c r="D11" s="64"/>
      <c r="E11" s="65"/>
      <c r="F11" s="66"/>
      <c r="G11" s="67"/>
      <c r="H11" s="66"/>
      <c r="I11" s="68"/>
      <c r="J11" s="68"/>
      <c r="K11" s="69"/>
      <c r="L11" s="70"/>
      <c r="M11" s="70"/>
      <c r="N11" s="70"/>
      <c r="O11" s="71"/>
      <c r="P11" s="70"/>
      <c r="Q11" s="72"/>
    </row>
    <row r="12" spans="1:17" s="73" customFormat="1" ht="14.25">
      <c r="A12" s="5"/>
      <c r="B12" s="74"/>
      <c r="C12" s="75"/>
      <c r="D12" s="76"/>
      <c r="E12" s="77"/>
      <c r="F12" s="78"/>
      <c r="G12" s="78"/>
      <c r="H12" s="79"/>
      <c r="I12" s="80"/>
      <c r="J12" s="80"/>
      <c r="K12" s="81"/>
      <c r="L12" s="82"/>
      <c r="M12" s="82"/>
      <c r="N12" s="83"/>
      <c r="O12" s="83"/>
      <c r="P12" s="83"/>
      <c r="Q12" s="72"/>
    </row>
    <row r="13" spans="1:17" s="73" customFormat="1" ht="146.25">
      <c r="A13" s="5">
        <v>1</v>
      </c>
      <c r="B13" s="84" t="s">
        <v>16</v>
      </c>
      <c r="C13" s="85">
        <f>IF(A13="","",(VLOOKUP(A13,Base!$B$6:$K$279,3)))</f>
        <v>0</v>
      </c>
      <c r="D13" s="86">
        <f>IF(A13="","",(VLOOKUP(A13,Base!$B$6:$K$279,4)))</f>
        <v>2</v>
      </c>
      <c r="E13" s="86">
        <f>IF(A13="","",(VLOOKUP(A13,Base!$B$6:$K$279,5)))</f>
        <v>0</v>
      </c>
      <c r="F13" s="87"/>
      <c r="G13" s="87"/>
      <c r="H13" s="88">
        <f aca="true" t="shared" si="0" ref="H13:H14">D13*F13</f>
        <v>0</v>
      </c>
      <c r="I13" s="87">
        <f aca="true" t="shared" si="1" ref="I13:I14">D13*G13</f>
        <v>0</v>
      </c>
      <c r="J13" s="87">
        <f aca="true" t="shared" si="2" ref="J13:J14">H13+I13</f>
        <v>0</v>
      </c>
      <c r="K13" s="81"/>
      <c r="L13" s="82"/>
      <c r="M13" s="82"/>
      <c r="N13" s="83"/>
      <c r="O13" s="83"/>
      <c r="P13" s="83"/>
      <c r="Q13" s="72"/>
    </row>
    <row r="14" spans="1:17" s="92" customFormat="1" ht="110.25" customHeight="1">
      <c r="A14" s="89">
        <v>2</v>
      </c>
      <c r="B14" s="84" t="s">
        <v>17</v>
      </c>
      <c r="C14" s="85">
        <f>IF(A14="","",(VLOOKUP(A14,Base!$B$6:$K$279,3)))</f>
        <v>0</v>
      </c>
      <c r="D14" s="86">
        <f>IF(A14="","",(VLOOKUP(A14,Base!$B$6:$K$279,4)))</f>
        <v>1</v>
      </c>
      <c r="E14" s="86">
        <f>IF(A14="","",(VLOOKUP(A14,Base!$B$6:$K$279,5)))</f>
        <v>0</v>
      </c>
      <c r="F14" s="87"/>
      <c r="G14" s="87"/>
      <c r="H14" s="88">
        <f t="shared" si="0"/>
        <v>0</v>
      </c>
      <c r="I14" s="87">
        <f t="shared" si="1"/>
        <v>0</v>
      </c>
      <c r="J14" s="87">
        <f t="shared" si="2"/>
        <v>0</v>
      </c>
      <c r="K14" s="90"/>
      <c r="L14" s="82"/>
      <c r="M14" s="82"/>
      <c r="N14" s="83"/>
      <c r="O14" s="83"/>
      <c r="P14" s="83"/>
      <c r="Q14" s="91"/>
    </row>
    <row r="15" spans="1:17" s="73" customFormat="1" ht="14.25">
      <c r="A15" s="5"/>
      <c r="B15" s="93"/>
      <c r="C15" s="94"/>
      <c r="D15" s="95"/>
      <c r="E15" s="96"/>
      <c r="F15" s="97"/>
      <c r="G15" s="97"/>
      <c r="H15" s="98"/>
      <c r="I15" s="99"/>
      <c r="J15" s="99"/>
      <c r="K15" s="81"/>
      <c r="L15" s="82"/>
      <c r="M15" s="82"/>
      <c r="N15" s="83"/>
      <c r="O15" s="83"/>
      <c r="P15" s="83"/>
      <c r="Q15" s="72"/>
    </row>
    <row r="16" spans="1:17" s="73" customFormat="1" ht="14.25">
      <c r="A16" s="5">
        <v>4</v>
      </c>
      <c r="B16" s="62">
        <v>2</v>
      </c>
      <c r="C16" s="63" t="s">
        <v>18</v>
      </c>
      <c r="D16" s="64"/>
      <c r="E16" s="65"/>
      <c r="F16" s="66"/>
      <c r="G16" s="67"/>
      <c r="H16" s="66"/>
      <c r="I16" s="68"/>
      <c r="J16" s="68"/>
      <c r="K16" s="69"/>
      <c r="L16" s="70"/>
      <c r="M16" s="70"/>
      <c r="N16" s="70"/>
      <c r="O16" s="71"/>
      <c r="P16" s="70"/>
      <c r="Q16" s="72"/>
    </row>
    <row r="17" spans="1:17" s="73" customFormat="1" ht="14.25">
      <c r="A17" s="5"/>
      <c r="B17" s="100"/>
      <c r="C17" s="85"/>
      <c r="D17" s="101"/>
      <c r="E17" s="86"/>
      <c r="F17" s="102"/>
      <c r="G17" s="102"/>
      <c r="H17" s="88"/>
      <c r="I17" s="87"/>
      <c r="J17" s="87"/>
      <c r="K17" s="81"/>
      <c r="L17" s="82"/>
      <c r="M17" s="82"/>
      <c r="N17" s="83"/>
      <c r="O17" s="83"/>
      <c r="P17" s="83"/>
      <c r="Q17" s="72"/>
    </row>
    <row r="18" spans="1:17" s="73" customFormat="1" ht="85.5">
      <c r="A18" s="5">
        <v>8</v>
      </c>
      <c r="B18" s="84" t="s">
        <v>19</v>
      </c>
      <c r="C18" s="85">
        <f>IF(A18="","",(VLOOKUP(A18,Base!$B$6:$K$279,3)))</f>
        <v>0</v>
      </c>
      <c r="D18" s="86">
        <f>IF(A18="","",(VLOOKUP(A18,Base!$B$6:$K$279,4)))</f>
        <v>76</v>
      </c>
      <c r="E18" s="86">
        <f>IF(A18="","",(VLOOKUP(A18,Base!$B$6:$K$279,5)))</f>
        <v>0</v>
      </c>
      <c r="F18" s="87"/>
      <c r="G18" s="87"/>
      <c r="H18" s="88">
        <f aca="true" t="shared" si="3" ref="H18:H24">D18*F18</f>
        <v>0</v>
      </c>
      <c r="I18" s="87">
        <f aca="true" t="shared" si="4" ref="I18:I24">D18*G18</f>
        <v>0</v>
      </c>
      <c r="J18" s="87">
        <f aca="true" t="shared" si="5" ref="J18:J24">H18+I18</f>
        <v>0</v>
      </c>
      <c r="K18" s="81"/>
      <c r="L18" s="82"/>
      <c r="M18" s="82"/>
      <c r="N18" s="83"/>
      <c r="O18" s="83"/>
      <c r="P18" s="83"/>
      <c r="Q18" s="72"/>
    </row>
    <row r="19" spans="1:17" s="73" customFormat="1" ht="86.25">
      <c r="A19" s="5">
        <v>9</v>
      </c>
      <c r="B19" s="84" t="s">
        <v>20</v>
      </c>
      <c r="C19" s="85">
        <f>IF(A19="","",(VLOOKUP(A19,Base!$B$6:$K$279,3)))</f>
        <v>0</v>
      </c>
      <c r="D19" s="86">
        <f>IF(A19="","",(VLOOKUP(A19,Base!$B$6:$K$279,4)))</f>
        <v>5</v>
      </c>
      <c r="E19" s="86">
        <f>IF(A19="","",(VLOOKUP(A19,Base!$B$6:$K$279,5)))</f>
        <v>0</v>
      </c>
      <c r="F19" s="87"/>
      <c r="G19" s="87"/>
      <c r="H19" s="88">
        <f t="shared" si="3"/>
        <v>0</v>
      </c>
      <c r="I19" s="87">
        <f t="shared" si="4"/>
        <v>0</v>
      </c>
      <c r="J19" s="87">
        <f t="shared" si="5"/>
        <v>0</v>
      </c>
      <c r="K19" s="81"/>
      <c r="L19" s="82"/>
      <c r="M19" s="82"/>
      <c r="N19" s="83"/>
      <c r="O19" s="83"/>
      <c r="P19" s="83"/>
      <c r="Q19" s="72"/>
    </row>
    <row r="20" spans="1:17" s="73" customFormat="1" ht="74.25">
      <c r="A20" s="5">
        <v>10</v>
      </c>
      <c r="B20" s="84" t="s">
        <v>21</v>
      </c>
      <c r="C20" s="85">
        <f>IF(A20="","",(VLOOKUP(A20,Base!$B$6:$K$279,3)))</f>
        <v>0</v>
      </c>
      <c r="D20" s="86">
        <f>IF(A20="","",(VLOOKUP(A20,Base!$B$6:$K$279,4)))</f>
        <v>15</v>
      </c>
      <c r="E20" s="86">
        <f>IF(A20="","",(VLOOKUP(A20,Base!$B$6:$K$279,5)))</f>
        <v>0</v>
      </c>
      <c r="F20" s="87"/>
      <c r="G20" s="87"/>
      <c r="H20" s="88">
        <f t="shared" si="3"/>
        <v>0</v>
      </c>
      <c r="I20" s="87">
        <f t="shared" si="4"/>
        <v>0</v>
      </c>
      <c r="J20" s="87">
        <f t="shared" si="5"/>
        <v>0</v>
      </c>
      <c r="K20" s="81"/>
      <c r="L20" s="82"/>
      <c r="M20" s="82"/>
      <c r="N20" s="83"/>
      <c r="O20" s="83"/>
      <c r="P20" s="83"/>
      <c r="Q20" s="72"/>
    </row>
    <row r="21" spans="1:17" s="73" customFormat="1" ht="86.25">
      <c r="A21" s="5">
        <v>11</v>
      </c>
      <c r="B21" s="84" t="s">
        <v>22</v>
      </c>
      <c r="C21" s="85">
        <f>IF(A21="","",(VLOOKUP(A21,Base!$B$6:$K$279,3)))</f>
        <v>0</v>
      </c>
      <c r="D21" s="86">
        <f>IF(A21="","",(VLOOKUP(A21,Base!$B$6:$K$279,4)))</f>
        <v>23</v>
      </c>
      <c r="E21" s="86">
        <f>IF(A21="","",(VLOOKUP(A21,Base!$B$6:$K$279,5)))</f>
        <v>0</v>
      </c>
      <c r="F21" s="87"/>
      <c r="G21" s="87"/>
      <c r="H21" s="88">
        <f t="shared" si="3"/>
        <v>0</v>
      </c>
      <c r="I21" s="87">
        <f t="shared" si="4"/>
        <v>0</v>
      </c>
      <c r="J21" s="87">
        <f t="shared" si="5"/>
        <v>0</v>
      </c>
      <c r="K21" s="81"/>
      <c r="L21" s="82"/>
      <c r="M21" s="82"/>
      <c r="N21" s="83"/>
      <c r="O21" s="83"/>
      <c r="P21" s="83"/>
      <c r="Q21" s="72"/>
    </row>
    <row r="22" spans="1:17" s="73" customFormat="1" ht="86.25">
      <c r="A22" s="5">
        <v>12</v>
      </c>
      <c r="B22" s="84" t="s">
        <v>23</v>
      </c>
      <c r="C22" s="85">
        <f>IF(A22="","",(VLOOKUP(A22,Base!$B$6:$K$279,3)))</f>
        <v>0</v>
      </c>
      <c r="D22" s="86">
        <f>IF(A22="","",(VLOOKUP(A22,Base!$B$6:$K$279,4)))</f>
        <v>10</v>
      </c>
      <c r="E22" s="86">
        <f>IF(A22="","",(VLOOKUP(A22,Base!$B$6:$K$279,5)))</f>
        <v>0</v>
      </c>
      <c r="F22" s="87"/>
      <c r="G22" s="87"/>
      <c r="H22" s="88">
        <f t="shared" si="3"/>
        <v>0</v>
      </c>
      <c r="I22" s="87">
        <f t="shared" si="4"/>
        <v>0</v>
      </c>
      <c r="J22" s="87">
        <f t="shared" si="5"/>
        <v>0</v>
      </c>
      <c r="K22" s="81"/>
      <c r="L22" s="82"/>
      <c r="M22" s="82"/>
      <c r="N22" s="83"/>
      <c r="O22" s="83"/>
      <c r="P22" s="83"/>
      <c r="Q22" s="72"/>
    </row>
    <row r="23" spans="1:17" s="73" customFormat="1" ht="74.25">
      <c r="A23" s="5">
        <v>13</v>
      </c>
      <c r="B23" s="84" t="s">
        <v>24</v>
      </c>
      <c r="C23" s="85">
        <f>IF(A23="","",(VLOOKUP(A23,Base!$B$6:$K$279,3)))</f>
        <v>0</v>
      </c>
      <c r="D23" s="86">
        <f>IF(A23="","",(VLOOKUP(A23,Base!$B$6:$K$279,4)))</f>
        <v>4</v>
      </c>
      <c r="E23" s="86">
        <f>IF(A23="","",(VLOOKUP(A23,Base!$B$6:$K$279,5)))</f>
        <v>0</v>
      </c>
      <c r="F23" s="87"/>
      <c r="G23" s="87"/>
      <c r="H23" s="88">
        <f t="shared" si="3"/>
        <v>0</v>
      </c>
      <c r="I23" s="87">
        <f t="shared" si="4"/>
        <v>0</v>
      </c>
      <c r="J23" s="87">
        <f t="shared" si="5"/>
        <v>0</v>
      </c>
      <c r="K23" s="81"/>
      <c r="L23" s="82"/>
      <c r="M23" s="82"/>
      <c r="N23" s="83"/>
      <c r="O23" s="83"/>
      <c r="P23" s="83"/>
      <c r="Q23" s="72"/>
    </row>
    <row r="24" spans="1:17" s="73" customFormat="1" ht="74.25">
      <c r="A24" s="5">
        <v>14</v>
      </c>
      <c r="B24" s="84" t="s">
        <v>25</v>
      </c>
      <c r="C24" s="85">
        <f>IF(A24="","",(VLOOKUP(A24,Base!$B$6:$K$279,3)))</f>
        <v>0</v>
      </c>
      <c r="D24" s="86">
        <f>IF(A24="","",(VLOOKUP(A24,Base!$B$6:$K$279,4)))</f>
        <v>2</v>
      </c>
      <c r="E24" s="86">
        <f>IF(A24="","",(VLOOKUP(A24,Base!$B$6:$K$279,5)))</f>
        <v>0</v>
      </c>
      <c r="F24" s="87"/>
      <c r="G24" s="87"/>
      <c r="H24" s="88">
        <f t="shared" si="3"/>
        <v>0</v>
      </c>
      <c r="I24" s="87">
        <f t="shared" si="4"/>
        <v>0</v>
      </c>
      <c r="J24" s="87">
        <f t="shared" si="5"/>
        <v>0</v>
      </c>
      <c r="K24" s="81"/>
      <c r="L24" s="82"/>
      <c r="M24" s="82"/>
      <c r="N24" s="83"/>
      <c r="O24" s="83"/>
      <c r="P24" s="83"/>
      <c r="Q24" s="72"/>
    </row>
    <row r="25" spans="1:17" s="73" customFormat="1" ht="14.25">
      <c r="A25" s="5"/>
      <c r="B25" s="100"/>
      <c r="C25" s="85"/>
      <c r="D25" s="101"/>
      <c r="E25" s="86"/>
      <c r="F25" s="102"/>
      <c r="G25" s="102"/>
      <c r="H25" s="88"/>
      <c r="I25" s="87"/>
      <c r="J25" s="87"/>
      <c r="K25" s="81"/>
      <c r="L25" s="82"/>
      <c r="M25" s="82"/>
      <c r="N25" s="83"/>
      <c r="O25" s="83"/>
      <c r="P25" s="83"/>
      <c r="Q25" s="72"/>
    </row>
    <row r="26" spans="1:17" s="73" customFormat="1" ht="14.25">
      <c r="A26" s="5">
        <v>36</v>
      </c>
      <c r="B26" s="62">
        <v>3</v>
      </c>
      <c r="C26" s="63" t="s">
        <v>26</v>
      </c>
      <c r="D26" s="64"/>
      <c r="E26" s="65"/>
      <c r="F26" s="66"/>
      <c r="G26" s="67"/>
      <c r="H26" s="66"/>
      <c r="I26" s="68"/>
      <c r="J26" s="68"/>
      <c r="K26" s="69"/>
      <c r="L26" s="70"/>
      <c r="M26" s="70"/>
      <c r="N26" s="70"/>
      <c r="O26" s="71"/>
      <c r="P26" s="70"/>
      <c r="Q26" s="72"/>
    </row>
    <row r="27" spans="1:17" s="73" customFormat="1" ht="14.25">
      <c r="A27" s="5"/>
      <c r="B27" s="100"/>
      <c r="C27" s="85"/>
      <c r="D27" s="101"/>
      <c r="E27" s="86"/>
      <c r="F27" s="102"/>
      <c r="G27" s="102"/>
      <c r="H27" s="88"/>
      <c r="I27" s="87"/>
      <c r="J27" s="87"/>
      <c r="K27" s="81"/>
      <c r="L27" s="82"/>
      <c r="M27" s="82"/>
      <c r="N27" s="83"/>
      <c r="O27" s="83"/>
      <c r="P27" s="83"/>
      <c r="Q27" s="72"/>
    </row>
    <row r="28" spans="1:17" s="73" customFormat="1" ht="98.25">
      <c r="A28" s="5">
        <v>38</v>
      </c>
      <c r="B28" s="84" t="s">
        <v>27</v>
      </c>
      <c r="C28" s="85">
        <f>IF(A28="","",(VLOOKUP(A28,Base!$B$6:$K$279,3)))</f>
        <v>0</v>
      </c>
      <c r="D28" s="86">
        <f>IF(A28="","",(VLOOKUP(A28,Base!$B$6:$K$279,4)))</f>
        <v>1</v>
      </c>
      <c r="E28" s="86">
        <f>IF(A28="","",(VLOOKUP(A28,Base!$B$6:$K$279,5)))</f>
        <v>0</v>
      </c>
      <c r="F28" s="87"/>
      <c r="G28" s="87"/>
      <c r="H28" s="88">
        <f aca="true" t="shared" si="6" ref="H28:H46">D28*F28</f>
        <v>0</v>
      </c>
      <c r="I28" s="87">
        <f aca="true" t="shared" si="7" ref="I28:I46">D28*G28</f>
        <v>0</v>
      </c>
      <c r="J28" s="87">
        <f aca="true" t="shared" si="8" ref="J28:J46">H28+I28</f>
        <v>0</v>
      </c>
      <c r="K28" s="81"/>
      <c r="L28" s="82"/>
      <c r="M28" s="82"/>
      <c r="N28" s="83"/>
      <c r="O28" s="83"/>
      <c r="P28" s="83"/>
      <c r="Q28" s="72"/>
    </row>
    <row r="29" spans="1:17" s="73" customFormat="1" ht="74.25">
      <c r="A29" s="5">
        <v>39</v>
      </c>
      <c r="B29" s="84" t="s">
        <v>28</v>
      </c>
      <c r="C29" s="85">
        <f>IF(A29="","",(VLOOKUP(A29,Base!$B$6:$K$279,3)))</f>
        <v>0</v>
      </c>
      <c r="D29" s="86">
        <f>IF(A29="","",(VLOOKUP(A29,Base!$B$6:$K$279,4)))</f>
        <v>200</v>
      </c>
      <c r="E29" s="86">
        <f>IF(A29="","",(VLOOKUP(A29,Base!$B$6:$K$279,5)))</f>
        <v>0</v>
      </c>
      <c r="F29" s="87"/>
      <c r="G29" s="87"/>
      <c r="H29" s="88">
        <f t="shared" si="6"/>
        <v>0</v>
      </c>
      <c r="I29" s="87">
        <f t="shared" si="7"/>
        <v>0</v>
      </c>
      <c r="J29" s="87">
        <f t="shared" si="8"/>
        <v>0</v>
      </c>
      <c r="K29" s="81"/>
      <c r="L29" s="82"/>
      <c r="M29" s="82"/>
      <c r="N29" s="83"/>
      <c r="O29" s="83"/>
      <c r="P29" s="83"/>
      <c r="Q29" s="72"/>
    </row>
    <row r="30" spans="1:17" s="73" customFormat="1" ht="74.25">
      <c r="A30" s="5">
        <v>40</v>
      </c>
      <c r="B30" s="84" t="s">
        <v>29</v>
      </c>
      <c r="C30" s="85">
        <f>IF(A30="","",(VLOOKUP(A30,Base!$B$6:$K$279,3)))</f>
        <v>0</v>
      </c>
      <c r="D30" s="86">
        <f>IF(A30="","",(VLOOKUP(A30,Base!$B$6:$K$279,4)))</f>
        <v>100</v>
      </c>
      <c r="E30" s="86">
        <f>IF(A30="","",(VLOOKUP(A30,Base!$B$6:$K$279,5)))</f>
        <v>0</v>
      </c>
      <c r="F30" s="87"/>
      <c r="G30" s="87"/>
      <c r="H30" s="88">
        <f t="shared" si="6"/>
        <v>0</v>
      </c>
      <c r="I30" s="87">
        <f t="shared" si="7"/>
        <v>0</v>
      </c>
      <c r="J30" s="87">
        <f t="shared" si="8"/>
        <v>0</v>
      </c>
      <c r="K30" s="81"/>
      <c r="L30" s="82"/>
      <c r="M30" s="82"/>
      <c r="N30" s="83"/>
      <c r="O30" s="83"/>
      <c r="P30" s="83"/>
      <c r="Q30" s="72"/>
    </row>
    <row r="31" spans="1:17" s="73" customFormat="1" ht="74.25">
      <c r="A31" s="5">
        <v>41</v>
      </c>
      <c r="B31" s="84" t="s">
        <v>30</v>
      </c>
      <c r="C31" s="85">
        <f>IF(A31="","",(VLOOKUP(A31,Base!$B$6:$K$279,3)))</f>
        <v>0</v>
      </c>
      <c r="D31" s="86">
        <f>IF(A31="","",(VLOOKUP(A31,Base!$B$6:$K$279,4)))</f>
        <v>100</v>
      </c>
      <c r="E31" s="86">
        <f>IF(A31="","",(VLOOKUP(A31,Base!$B$6:$K$279,5)))</f>
        <v>0</v>
      </c>
      <c r="F31" s="87"/>
      <c r="G31" s="87"/>
      <c r="H31" s="88">
        <f t="shared" si="6"/>
        <v>0</v>
      </c>
      <c r="I31" s="87">
        <f t="shared" si="7"/>
        <v>0</v>
      </c>
      <c r="J31" s="87">
        <f t="shared" si="8"/>
        <v>0</v>
      </c>
      <c r="K31" s="81"/>
      <c r="L31" s="82"/>
      <c r="M31" s="82"/>
      <c r="N31" s="83"/>
      <c r="O31" s="83"/>
      <c r="P31" s="83"/>
      <c r="Q31" s="72"/>
    </row>
    <row r="32" spans="1:17" s="73" customFormat="1" ht="14.25">
      <c r="A32" s="5">
        <v>42</v>
      </c>
      <c r="B32" s="84" t="s">
        <v>31</v>
      </c>
      <c r="C32" s="85">
        <f>IF(A32="","",(VLOOKUP(A32,Base!$B$6:$K$279,3)))</f>
        <v>0</v>
      </c>
      <c r="D32" s="86">
        <f>IF(A32="","",(VLOOKUP(A32,Base!$B$6:$K$279,4)))</f>
        <v>360</v>
      </c>
      <c r="E32" s="86">
        <f>IF(A32="","",(VLOOKUP(A32,Base!$B$6:$K$279,5)))</f>
        <v>0</v>
      </c>
      <c r="F32" s="87"/>
      <c r="G32" s="87"/>
      <c r="H32" s="88">
        <f t="shared" si="6"/>
        <v>0</v>
      </c>
      <c r="I32" s="87">
        <f t="shared" si="7"/>
        <v>0</v>
      </c>
      <c r="J32" s="87">
        <f t="shared" si="8"/>
        <v>0</v>
      </c>
      <c r="K32" s="81"/>
      <c r="L32" s="82"/>
      <c r="M32" s="82"/>
      <c r="N32" s="83"/>
      <c r="O32" s="83"/>
      <c r="P32" s="83"/>
      <c r="Q32" s="72"/>
    </row>
    <row r="33" spans="1:17" s="73" customFormat="1" ht="26.25">
      <c r="A33" s="5">
        <v>43</v>
      </c>
      <c r="B33" s="84" t="s">
        <v>32</v>
      </c>
      <c r="C33" s="85">
        <f>IF(A33="","",(VLOOKUP(A33,Base!$B$6:$K$279,3)))</f>
        <v>0</v>
      </c>
      <c r="D33" s="86">
        <f>IF(A33="","",(VLOOKUP(A33,Base!$B$6:$K$279,4)))</f>
        <v>35</v>
      </c>
      <c r="E33" s="86">
        <f>IF(A33="","",(VLOOKUP(A33,Base!$B$6:$K$279,5)))</f>
        <v>0</v>
      </c>
      <c r="F33" s="87"/>
      <c r="G33" s="87"/>
      <c r="H33" s="88">
        <f t="shared" si="6"/>
        <v>0</v>
      </c>
      <c r="I33" s="87">
        <f t="shared" si="7"/>
        <v>0</v>
      </c>
      <c r="J33" s="87">
        <f t="shared" si="8"/>
        <v>0</v>
      </c>
      <c r="K33" s="81"/>
      <c r="L33" s="82"/>
      <c r="M33" s="82"/>
      <c r="N33" s="83"/>
      <c r="O33" s="83"/>
      <c r="P33" s="83"/>
      <c r="Q33" s="72"/>
    </row>
    <row r="34" spans="1:17" s="73" customFormat="1" ht="14.25">
      <c r="A34" s="5">
        <v>44</v>
      </c>
      <c r="B34" s="84" t="s">
        <v>33</v>
      </c>
      <c r="C34" s="85">
        <f>IF(A34="","",(VLOOKUP(A34,Base!$B$6:$K$279,3)))</f>
        <v>0</v>
      </c>
      <c r="D34" s="86">
        <f>IF(A34="","",(VLOOKUP(A34,Base!$B$6:$K$279,4)))</f>
        <v>35</v>
      </c>
      <c r="E34" s="86">
        <f>IF(A34="","",(VLOOKUP(A34,Base!$B$6:$K$279,5)))</f>
        <v>0</v>
      </c>
      <c r="F34" s="87"/>
      <c r="G34" s="87"/>
      <c r="H34" s="88">
        <f t="shared" si="6"/>
        <v>0</v>
      </c>
      <c r="I34" s="87">
        <f t="shared" si="7"/>
        <v>0</v>
      </c>
      <c r="J34" s="87">
        <f t="shared" si="8"/>
        <v>0</v>
      </c>
      <c r="K34" s="81"/>
      <c r="L34" s="82"/>
      <c r="M34" s="82"/>
      <c r="N34" s="83"/>
      <c r="O34" s="83"/>
      <c r="P34" s="83"/>
      <c r="Q34" s="72"/>
    </row>
    <row r="35" spans="1:17" s="73" customFormat="1" ht="26.25">
      <c r="A35" s="5">
        <v>45</v>
      </c>
      <c r="B35" s="84" t="s">
        <v>34</v>
      </c>
      <c r="C35" s="85">
        <f>IF(A35="","",(VLOOKUP(A35,Base!$B$6:$K$279,3)))</f>
        <v>0</v>
      </c>
      <c r="D35" s="86">
        <f>IF(A35="","",(VLOOKUP(A35,Base!$B$6:$K$279,4)))</f>
        <v>48</v>
      </c>
      <c r="E35" s="86">
        <f>IF(A35="","",(VLOOKUP(A35,Base!$B$6:$K$279,5)))</f>
        <v>0</v>
      </c>
      <c r="F35" s="87"/>
      <c r="G35" s="87"/>
      <c r="H35" s="88">
        <f t="shared" si="6"/>
        <v>0</v>
      </c>
      <c r="I35" s="87">
        <f t="shared" si="7"/>
        <v>0</v>
      </c>
      <c r="J35" s="87">
        <f t="shared" si="8"/>
        <v>0</v>
      </c>
      <c r="K35" s="81"/>
      <c r="L35" s="82"/>
      <c r="M35" s="82"/>
      <c r="N35" s="83"/>
      <c r="O35" s="83"/>
      <c r="P35" s="83"/>
      <c r="Q35" s="72"/>
    </row>
    <row r="36" spans="1:17" s="73" customFormat="1" ht="14.25">
      <c r="A36" s="5">
        <v>46</v>
      </c>
      <c r="B36" s="84" t="s">
        <v>35</v>
      </c>
      <c r="C36" s="85">
        <f>IF(A36="","",(VLOOKUP(A36,Base!$B$6:$K$279,3)))</f>
        <v>0</v>
      </c>
      <c r="D36" s="86">
        <f>IF(A36="","",(VLOOKUP(A36,Base!$B$6:$K$279,4)))</f>
        <v>68</v>
      </c>
      <c r="E36" s="86">
        <f>IF(A36="","",(VLOOKUP(A36,Base!$B$6:$K$279,5)))</f>
        <v>0</v>
      </c>
      <c r="F36" s="87"/>
      <c r="G36" s="87"/>
      <c r="H36" s="88">
        <f t="shared" si="6"/>
        <v>0</v>
      </c>
      <c r="I36" s="87">
        <f t="shared" si="7"/>
        <v>0</v>
      </c>
      <c r="J36" s="87">
        <f t="shared" si="8"/>
        <v>0</v>
      </c>
      <c r="K36" s="81"/>
      <c r="L36" s="82"/>
      <c r="M36" s="82"/>
      <c r="N36" s="83"/>
      <c r="O36" s="83"/>
      <c r="P36" s="83"/>
      <c r="Q36" s="72"/>
    </row>
    <row r="37" spans="1:17" s="73" customFormat="1" ht="26.25">
      <c r="A37" s="5">
        <v>47</v>
      </c>
      <c r="B37" s="84" t="s">
        <v>36</v>
      </c>
      <c r="C37" s="85">
        <f>IF(A37="","",(VLOOKUP(A37,Base!$B$6:$K$279,3)))</f>
        <v>0</v>
      </c>
      <c r="D37" s="86">
        <f>IF(A37="","",(VLOOKUP(A37,Base!$B$6:$K$279,4)))</f>
        <v>8</v>
      </c>
      <c r="E37" s="86">
        <f>IF(A37="","",(VLOOKUP(A37,Base!$B$6:$K$279,5)))</f>
        <v>0</v>
      </c>
      <c r="F37" s="87"/>
      <c r="G37" s="87"/>
      <c r="H37" s="88">
        <f t="shared" si="6"/>
        <v>0</v>
      </c>
      <c r="I37" s="87">
        <f t="shared" si="7"/>
        <v>0</v>
      </c>
      <c r="J37" s="87">
        <f t="shared" si="8"/>
        <v>0</v>
      </c>
      <c r="K37" s="81"/>
      <c r="L37" s="82"/>
      <c r="M37" s="82"/>
      <c r="N37" s="83"/>
      <c r="O37" s="83"/>
      <c r="P37" s="83"/>
      <c r="Q37" s="72"/>
    </row>
    <row r="38" spans="1:17" s="73" customFormat="1" ht="26.25">
      <c r="A38" s="5">
        <v>48</v>
      </c>
      <c r="B38" s="84" t="s">
        <v>37</v>
      </c>
      <c r="C38" s="85">
        <f>IF(A38="","",(VLOOKUP(A38,Base!$B$6:$K$279,3)))</f>
        <v>0</v>
      </c>
      <c r="D38" s="86">
        <f>IF(A38="","",(VLOOKUP(A38,Base!$B$6:$K$279,4)))</f>
        <v>230</v>
      </c>
      <c r="E38" s="86">
        <f>IF(A38="","",(VLOOKUP(A38,Base!$B$6:$K$279,5)))</f>
        <v>0</v>
      </c>
      <c r="F38" s="87"/>
      <c r="G38" s="87"/>
      <c r="H38" s="88">
        <f t="shared" si="6"/>
        <v>0</v>
      </c>
      <c r="I38" s="87">
        <f t="shared" si="7"/>
        <v>0</v>
      </c>
      <c r="J38" s="87">
        <f t="shared" si="8"/>
        <v>0</v>
      </c>
      <c r="K38" s="81"/>
      <c r="L38" s="82"/>
      <c r="M38" s="82"/>
      <c r="N38" s="83"/>
      <c r="O38" s="83"/>
      <c r="P38" s="83"/>
      <c r="Q38" s="72"/>
    </row>
    <row r="39" spans="1:17" s="73" customFormat="1" ht="14.25">
      <c r="A39" s="5">
        <v>49</v>
      </c>
      <c r="B39" s="84" t="s">
        <v>38</v>
      </c>
      <c r="C39" s="85">
        <f>IF(A39="","",(VLOOKUP(A39,Base!$B$6:$K$279,3)))</f>
        <v>0</v>
      </c>
      <c r="D39" s="86">
        <f>IF(A39="","",(VLOOKUP(A39,Base!$B$6:$K$279,4)))</f>
        <v>68</v>
      </c>
      <c r="E39" s="86">
        <f>IF(A39="","",(VLOOKUP(A39,Base!$B$6:$K$279,5)))</f>
        <v>0</v>
      </c>
      <c r="F39" s="87"/>
      <c r="G39" s="87"/>
      <c r="H39" s="88">
        <f t="shared" si="6"/>
        <v>0</v>
      </c>
      <c r="I39" s="87">
        <f t="shared" si="7"/>
        <v>0</v>
      </c>
      <c r="J39" s="87">
        <f t="shared" si="8"/>
        <v>0</v>
      </c>
      <c r="K39" s="81"/>
      <c r="L39" s="82"/>
      <c r="M39" s="82"/>
      <c r="N39" s="83"/>
      <c r="O39" s="83"/>
      <c r="P39" s="83"/>
      <c r="Q39" s="72"/>
    </row>
    <row r="40" spans="1:17" s="73" customFormat="1" ht="14.25">
      <c r="A40" s="5">
        <v>50</v>
      </c>
      <c r="B40" s="84" t="s">
        <v>39</v>
      </c>
      <c r="C40" s="85">
        <f>IF(A40="","",(VLOOKUP(A40,Base!$B$6:$K$279,3)))</f>
        <v>0</v>
      </c>
      <c r="D40" s="86">
        <f>IF(A40="","",(VLOOKUP(A40,Base!$B$6:$K$279,4)))</f>
        <v>30</v>
      </c>
      <c r="E40" s="86">
        <f>IF(A40="","",(VLOOKUP(A40,Base!$B$6:$K$279,5)))</f>
        <v>0</v>
      </c>
      <c r="F40" s="87"/>
      <c r="G40" s="87"/>
      <c r="H40" s="88">
        <f t="shared" si="6"/>
        <v>0</v>
      </c>
      <c r="I40" s="87">
        <f t="shared" si="7"/>
        <v>0</v>
      </c>
      <c r="J40" s="87">
        <f t="shared" si="8"/>
        <v>0</v>
      </c>
      <c r="K40" s="81"/>
      <c r="L40" s="82"/>
      <c r="M40" s="82"/>
      <c r="N40" s="83"/>
      <c r="O40" s="83"/>
      <c r="P40" s="83"/>
      <c r="Q40" s="72"/>
    </row>
    <row r="41" spans="1:17" s="73" customFormat="1" ht="14.25">
      <c r="A41" s="5">
        <v>51</v>
      </c>
      <c r="B41" s="84" t="s">
        <v>40</v>
      </c>
      <c r="C41" s="85">
        <f>IF(A41="","",(VLOOKUP(A41,Base!$B$6:$K$279,3)))</f>
        <v>0</v>
      </c>
      <c r="D41" s="86">
        <f>IF(A41="","",(VLOOKUP(A41,Base!$B$6:$K$279,4)))</f>
        <v>24</v>
      </c>
      <c r="E41" s="86">
        <f>IF(A41="","",(VLOOKUP(A41,Base!$B$6:$K$279,5)))</f>
        <v>0</v>
      </c>
      <c r="F41" s="87"/>
      <c r="G41" s="87"/>
      <c r="H41" s="88">
        <f t="shared" si="6"/>
        <v>0</v>
      </c>
      <c r="I41" s="87">
        <f t="shared" si="7"/>
        <v>0</v>
      </c>
      <c r="J41" s="87">
        <f t="shared" si="8"/>
        <v>0</v>
      </c>
      <c r="K41" s="81"/>
      <c r="L41" s="82"/>
      <c r="M41" s="82"/>
      <c r="N41" s="83"/>
      <c r="O41" s="83"/>
      <c r="P41" s="83"/>
      <c r="Q41" s="72"/>
    </row>
    <row r="42" spans="1:17" s="73" customFormat="1" ht="14.25">
      <c r="A42" s="5">
        <v>52</v>
      </c>
      <c r="B42" s="84" t="s">
        <v>41</v>
      </c>
      <c r="C42" s="85">
        <f>IF(A42="","",(VLOOKUP(A42,Base!$B$6:$K$279,3)))</f>
        <v>0</v>
      </c>
      <c r="D42" s="86">
        <f>IF(A42="","",(VLOOKUP(A42,Base!$B$6:$K$279,4)))</f>
        <v>50</v>
      </c>
      <c r="E42" s="86">
        <f>IF(A42="","",(VLOOKUP(A42,Base!$B$6:$K$279,5)))</f>
        <v>0</v>
      </c>
      <c r="F42" s="87"/>
      <c r="G42" s="87"/>
      <c r="H42" s="88">
        <f t="shared" si="6"/>
        <v>0</v>
      </c>
      <c r="I42" s="87">
        <f t="shared" si="7"/>
        <v>0</v>
      </c>
      <c r="J42" s="87">
        <f t="shared" si="8"/>
        <v>0</v>
      </c>
      <c r="K42" s="81"/>
      <c r="L42" s="82"/>
      <c r="M42" s="82"/>
      <c r="N42" s="83"/>
      <c r="O42" s="83"/>
      <c r="P42" s="83"/>
      <c r="Q42" s="72"/>
    </row>
    <row r="43" spans="1:17" s="73" customFormat="1" ht="14.25">
      <c r="A43" s="5">
        <v>53</v>
      </c>
      <c r="B43" s="84" t="s">
        <v>42</v>
      </c>
      <c r="C43" s="85">
        <f>IF(A43="","",(VLOOKUP(A43,Base!$B$6:$K$279,3)))</f>
        <v>0</v>
      </c>
      <c r="D43" s="86">
        <f>IF(A43="","",(VLOOKUP(A43,Base!$B$6:$K$279,4)))</f>
        <v>40</v>
      </c>
      <c r="E43" s="86">
        <f>IF(A43="","",(VLOOKUP(A43,Base!$B$6:$K$279,5)))</f>
        <v>0</v>
      </c>
      <c r="F43" s="87"/>
      <c r="G43" s="87"/>
      <c r="H43" s="88">
        <f t="shared" si="6"/>
        <v>0</v>
      </c>
      <c r="I43" s="87">
        <f t="shared" si="7"/>
        <v>0</v>
      </c>
      <c r="J43" s="87">
        <f t="shared" si="8"/>
        <v>0</v>
      </c>
      <c r="K43" s="81"/>
      <c r="L43" s="82"/>
      <c r="M43" s="82"/>
      <c r="N43" s="83"/>
      <c r="O43" s="83"/>
      <c r="P43" s="83"/>
      <c r="Q43" s="72"/>
    </row>
    <row r="44" spans="1:17" s="73" customFormat="1" ht="14.25">
      <c r="A44" s="5">
        <v>54</v>
      </c>
      <c r="B44" s="84" t="s">
        <v>43</v>
      </c>
      <c r="C44" s="85">
        <f>IF(A44="","",(VLOOKUP(A44,Base!$B$6:$K$279,3)))</f>
        <v>0</v>
      </c>
      <c r="D44" s="86">
        <f>IF(A44="","",(VLOOKUP(A44,Base!$B$6:$K$279,4)))</f>
        <v>20</v>
      </c>
      <c r="E44" s="86">
        <f>IF(A44="","",(VLOOKUP(A44,Base!$B$6:$K$279,5)))</f>
        <v>0</v>
      </c>
      <c r="F44" s="87"/>
      <c r="G44" s="87"/>
      <c r="H44" s="88">
        <f t="shared" si="6"/>
        <v>0</v>
      </c>
      <c r="I44" s="87">
        <f t="shared" si="7"/>
        <v>0</v>
      </c>
      <c r="J44" s="87">
        <f t="shared" si="8"/>
        <v>0</v>
      </c>
      <c r="K44" s="81"/>
      <c r="L44" s="82"/>
      <c r="M44" s="82"/>
      <c r="N44" s="83"/>
      <c r="O44" s="83"/>
      <c r="P44" s="83"/>
      <c r="Q44" s="72"/>
    </row>
    <row r="45" spans="1:17" s="73" customFormat="1" ht="38.25">
      <c r="A45" s="5">
        <v>56</v>
      </c>
      <c r="B45" s="84" t="s">
        <v>44</v>
      </c>
      <c r="C45" s="85">
        <f>IF(A45="","",(VLOOKUP(A45,Base!$B$6:$K$279,3)))</f>
        <v>0</v>
      </c>
      <c r="D45" s="86">
        <f>IF(A45="","",(VLOOKUP(A45,Base!$B$6:$K$279,4)))</f>
        <v>30</v>
      </c>
      <c r="E45" s="86">
        <f>IF(A45="","",(VLOOKUP(A45,Base!$B$6:$K$279,5)))</f>
        <v>0</v>
      </c>
      <c r="F45" s="87"/>
      <c r="G45" s="87"/>
      <c r="H45" s="88">
        <f t="shared" si="6"/>
        <v>0</v>
      </c>
      <c r="I45" s="87">
        <f t="shared" si="7"/>
        <v>0</v>
      </c>
      <c r="J45" s="87">
        <f t="shared" si="8"/>
        <v>0</v>
      </c>
      <c r="K45" s="81"/>
      <c r="L45" s="82"/>
      <c r="M45" s="82"/>
      <c r="N45" s="83"/>
      <c r="O45" s="83"/>
      <c r="P45" s="83"/>
      <c r="Q45" s="72"/>
    </row>
    <row r="46" spans="1:17" s="73" customFormat="1" ht="26.25">
      <c r="A46" s="5">
        <v>57</v>
      </c>
      <c r="B46" s="84" t="s">
        <v>45</v>
      </c>
      <c r="C46" s="85">
        <f>IF(A46="","",(VLOOKUP(A46,Base!$B$6:$K$279,3)))</f>
        <v>0</v>
      </c>
      <c r="D46" s="86">
        <f>IF(A46="","",(VLOOKUP(A46,Base!$B$6:$K$279,4)))</f>
        <v>7</v>
      </c>
      <c r="E46" s="86">
        <f>IF(A46="","",(VLOOKUP(A46,Base!$B$6:$K$279,5)))</f>
        <v>0</v>
      </c>
      <c r="F46" s="87"/>
      <c r="G46" s="87"/>
      <c r="H46" s="88">
        <f t="shared" si="6"/>
        <v>0</v>
      </c>
      <c r="I46" s="87">
        <f t="shared" si="7"/>
        <v>0</v>
      </c>
      <c r="J46" s="87">
        <f t="shared" si="8"/>
        <v>0</v>
      </c>
      <c r="K46" s="81"/>
      <c r="L46" s="82"/>
      <c r="M46" s="82"/>
      <c r="N46" s="83"/>
      <c r="O46" s="83"/>
      <c r="P46" s="83"/>
      <c r="Q46" s="72"/>
    </row>
    <row r="47" spans="1:17" s="73" customFormat="1" ht="14.25">
      <c r="A47" s="5"/>
      <c r="B47" s="100"/>
      <c r="C47" s="85"/>
      <c r="D47" s="101"/>
      <c r="E47" s="86"/>
      <c r="F47" s="102"/>
      <c r="G47" s="102"/>
      <c r="H47" s="88"/>
      <c r="I47" s="87"/>
      <c r="J47" s="87"/>
      <c r="K47" s="81"/>
      <c r="L47" s="82"/>
      <c r="M47" s="82"/>
      <c r="N47" s="83"/>
      <c r="O47" s="83"/>
      <c r="P47" s="83"/>
      <c r="Q47" s="72"/>
    </row>
    <row r="48" spans="1:17" s="73" customFormat="1" ht="14.25">
      <c r="A48" s="5"/>
      <c r="B48" s="100"/>
      <c r="C48" s="85"/>
      <c r="D48" s="101"/>
      <c r="E48" s="86"/>
      <c r="F48" s="102"/>
      <c r="G48" s="102"/>
      <c r="H48" s="88"/>
      <c r="I48" s="87"/>
      <c r="J48" s="87"/>
      <c r="K48" s="81"/>
      <c r="L48" s="82"/>
      <c r="M48" s="82"/>
      <c r="N48" s="83"/>
      <c r="O48" s="83"/>
      <c r="P48" s="83"/>
      <c r="Q48" s="72"/>
    </row>
    <row r="49" spans="1:17" s="73" customFormat="1" ht="14.25">
      <c r="A49" s="5">
        <v>80</v>
      </c>
      <c r="B49" s="62">
        <v>4</v>
      </c>
      <c r="C49" s="63" t="s">
        <v>46</v>
      </c>
      <c r="D49" s="64"/>
      <c r="E49" s="65"/>
      <c r="F49" s="66"/>
      <c r="G49" s="67"/>
      <c r="H49" s="66"/>
      <c r="I49" s="68"/>
      <c r="J49" s="68"/>
      <c r="K49" s="69"/>
      <c r="L49" s="70"/>
      <c r="M49" s="70"/>
      <c r="N49" s="70"/>
      <c r="O49" s="71"/>
      <c r="P49" s="70"/>
      <c r="Q49" s="72"/>
    </row>
    <row r="50" spans="1:17" s="73" customFormat="1" ht="14.25">
      <c r="A50" s="5"/>
      <c r="B50" s="100"/>
      <c r="C50" s="85"/>
      <c r="D50" s="101"/>
      <c r="E50" s="86"/>
      <c r="F50" s="102"/>
      <c r="G50" s="102"/>
      <c r="H50" s="88"/>
      <c r="I50" s="87"/>
      <c r="J50" s="87"/>
      <c r="K50" s="81"/>
      <c r="L50" s="82"/>
      <c r="M50" s="82"/>
      <c r="N50" s="83"/>
      <c r="O50" s="83"/>
      <c r="P50" s="83"/>
      <c r="Q50" s="72"/>
    </row>
    <row r="51" spans="1:17" s="73" customFormat="1" ht="26.25">
      <c r="A51" s="5">
        <v>84</v>
      </c>
      <c r="B51" s="84" t="s">
        <v>47</v>
      </c>
      <c r="C51" s="85">
        <f>IF(A51="","",(VLOOKUP(A51,Base!$B$6:$K$279,3)))</f>
        <v>0</v>
      </c>
      <c r="D51" s="86">
        <f>IF(A51="","",(VLOOKUP(A51,Base!$B$6:$K$279,4)))</f>
        <v>6</v>
      </c>
      <c r="E51" s="86">
        <f>IF(A51="","",(VLOOKUP(A51,Base!$B$6:$K$279,5)))</f>
        <v>0</v>
      </c>
      <c r="F51" s="87"/>
      <c r="G51" s="87"/>
      <c r="H51" s="88">
        <f aca="true" t="shared" si="9" ref="H51:H125">D51*F51</f>
        <v>0</v>
      </c>
      <c r="I51" s="87">
        <f aca="true" t="shared" si="10" ref="I51:I125">D51*G51</f>
        <v>0</v>
      </c>
      <c r="J51" s="87">
        <f aca="true" t="shared" si="11" ref="J51:J125">H51+I51</f>
        <v>0</v>
      </c>
      <c r="K51" s="81"/>
      <c r="L51" s="82"/>
      <c r="M51" s="82"/>
      <c r="N51" s="83"/>
      <c r="O51" s="83"/>
      <c r="P51" s="83"/>
      <c r="Q51" s="72"/>
    </row>
    <row r="52" spans="1:17" s="73" customFormat="1" ht="26.25">
      <c r="A52" s="5">
        <v>85</v>
      </c>
      <c r="B52" s="84" t="s">
        <v>48</v>
      </c>
      <c r="C52" s="85">
        <f>IF(A52="","",(VLOOKUP(A52,Base!$B$6:$K$279,3)))</f>
        <v>0</v>
      </c>
      <c r="D52" s="86">
        <f>IF(A52="","",(VLOOKUP(A52,Base!$B$6:$K$279,4)))</f>
        <v>2</v>
      </c>
      <c r="E52" s="86">
        <f>IF(A52="","",(VLOOKUP(A52,Base!$B$6:$K$279,5)))</f>
        <v>0</v>
      </c>
      <c r="F52" s="87"/>
      <c r="G52" s="87"/>
      <c r="H52" s="88">
        <f t="shared" si="9"/>
        <v>0</v>
      </c>
      <c r="I52" s="87">
        <f t="shared" si="10"/>
        <v>0</v>
      </c>
      <c r="J52" s="87">
        <f t="shared" si="11"/>
        <v>0</v>
      </c>
      <c r="K52" s="81"/>
      <c r="L52" s="82"/>
      <c r="M52" s="82"/>
      <c r="N52" s="83"/>
      <c r="O52" s="83"/>
      <c r="P52" s="83"/>
      <c r="Q52" s="72"/>
    </row>
    <row r="53" spans="1:17" s="73" customFormat="1" ht="26.25">
      <c r="A53" s="5">
        <v>86</v>
      </c>
      <c r="B53" s="84" t="s">
        <v>49</v>
      </c>
      <c r="C53" s="85">
        <f>IF(A53="","",(VLOOKUP(A53,Base!$B$6:$K$279,3)))</f>
        <v>0</v>
      </c>
      <c r="D53" s="86">
        <f>IF(A53="","",(VLOOKUP(A53,Base!$B$6:$K$279,4)))</f>
        <v>2</v>
      </c>
      <c r="E53" s="86">
        <f>IF(A53="","",(VLOOKUP(A53,Base!$B$6:$K$279,5)))</f>
        <v>0</v>
      </c>
      <c r="F53" s="87"/>
      <c r="G53" s="87"/>
      <c r="H53" s="88">
        <f t="shared" si="9"/>
        <v>0</v>
      </c>
      <c r="I53" s="87">
        <f t="shared" si="10"/>
        <v>0</v>
      </c>
      <c r="J53" s="87">
        <f t="shared" si="11"/>
        <v>0</v>
      </c>
      <c r="K53" s="81"/>
      <c r="L53" s="82"/>
      <c r="M53" s="82"/>
      <c r="N53" s="83"/>
      <c r="O53" s="83"/>
      <c r="P53" s="83"/>
      <c r="Q53" s="72"/>
    </row>
    <row r="54" spans="1:17" s="73" customFormat="1" ht="26.25">
      <c r="A54" s="5">
        <v>87</v>
      </c>
      <c r="B54" s="84" t="s">
        <v>50</v>
      </c>
      <c r="C54" s="85">
        <f>IF(A54="","",(VLOOKUP(A54,Base!$B$6:$K$279,3)))</f>
        <v>0</v>
      </c>
      <c r="D54" s="86">
        <f>IF(A54="","",(VLOOKUP(A54,Base!$B$6:$K$279,4)))</f>
        <v>1</v>
      </c>
      <c r="E54" s="86">
        <f>IF(A54="","",(VLOOKUP(A54,Base!$B$6:$K$279,5)))</f>
        <v>0</v>
      </c>
      <c r="F54" s="87"/>
      <c r="G54" s="87"/>
      <c r="H54" s="88">
        <f t="shared" si="9"/>
        <v>0</v>
      </c>
      <c r="I54" s="87">
        <f t="shared" si="10"/>
        <v>0</v>
      </c>
      <c r="J54" s="87">
        <f t="shared" si="11"/>
        <v>0</v>
      </c>
      <c r="K54" s="81"/>
      <c r="L54" s="82"/>
      <c r="M54" s="82"/>
      <c r="N54" s="83"/>
      <c r="O54" s="83"/>
      <c r="P54" s="83"/>
      <c r="Q54" s="72"/>
    </row>
    <row r="55" spans="1:17" s="73" customFormat="1" ht="26.25">
      <c r="A55" s="5">
        <v>91</v>
      </c>
      <c r="B55" s="84" t="s">
        <v>51</v>
      </c>
      <c r="C55" s="85">
        <f>IF(A55="","",(VLOOKUP(A55,Base!$B$6:$K$279,3)))</f>
        <v>0</v>
      </c>
      <c r="D55" s="86">
        <f>IF(A55="","",(VLOOKUP(A55,Base!$B$6:$K$279,4)))</f>
        <v>276</v>
      </c>
      <c r="E55" s="86">
        <f>IF(A55="","",(VLOOKUP(A55,Base!$B$6:$K$279,5)))</f>
        <v>0</v>
      </c>
      <c r="F55" s="87"/>
      <c r="G55" s="87"/>
      <c r="H55" s="88">
        <f t="shared" si="9"/>
        <v>0</v>
      </c>
      <c r="I55" s="87">
        <f t="shared" si="10"/>
        <v>0</v>
      </c>
      <c r="J55" s="87">
        <f t="shared" si="11"/>
        <v>0</v>
      </c>
      <c r="K55" s="81"/>
      <c r="L55" s="82"/>
      <c r="M55" s="82"/>
      <c r="N55" s="83"/>
      <c r="O55" s="83"/>
      <c r="P55" s="83"/>
      <c r="Q55" s="72"/>
    </row>
    <row r="56" spans="1:17" s="73" customFormat="1" ht="26.25">
      <c r="A56" s="5">
        <v>92</v>
      </c>
      <c r="B56" s="84" t="s">
        <v>52</v>
      </c>
      <c r="C56" s="85">
        <f>IF(A56="","",(VLOOKUP(A56,Base!$B$6:$K$279,3)))</f>
        <v>0</v>
      </c>
      <c r="D56" s="86">
        <f>IF(A56="","",(VLOOKUP(A56,Base!$B$6:$K$279,4)))</f>
        <v>337</v>
      </c>
      <c r="E56" s="86">
        <f>IF(A56="","",(VLOOKUP(A56,Base!$B$6:$K$279,5)))</f>
        <v>0</v>
      </c>
      <c r="F56" s="87"/>
      <c r="G56" s="87"/>
      <c r="H56" s="88">
        <f t="shared" si="9"/>
        <v>0</v>
      </c>
      <c r="I56" s="87">
        <f t="shared" si="10"/>
        <v>0</v>
      </c>
      <c r="J56" s="87">
        <f t="shared" si="11"/>
        <v>0</v>
      </c>
      <c r="K56" s="81"/>
      <c r="L56" s="82"/>
      <c r="M56" s="82"/>
      <c r="N56" s="83"/>
      <c r="O56" s="83"/>
      <c r="P56" s="83"/>
      <c r="Q56" s="72"/>
    </row>
    <row r="57" spans="1:17" s="73" customFormat="1" ht="26.25">
      <c r="A57" s="5">
        <v>93</v>
      </c>
      <c r="B57" s="84" t="s">
        <v>53</v>
      </c>
      <c r="C57" s="85">
        <f>IF(A57="","",(VLOOKUP(A57,Base!$B$6:$K$279,3)))</f>
        <v>0</v>
      </c>
      <c r="D57" s="86">
        <f>IF(A57="","",(VLOOKUP(A57,Base!$B$6:$K$279,4)))</f>
        <v>312</v>
      </c>
      <c r="E57" s="86">
        <f>IF(A57="","",(VLOOKUP(A57,Base!$B$6:$K$279,5)))</f>
        <v>0</v>
      </c>
      <c r="F57" s="87"/>
      <c r="G57" s="87"/>
      <c r="H57" s="88">
        <f t="shared" si="9"/>
        <v>0</v>
      </c>
      <c r="I57" s="87">
        <f t="shared" si="10"/>
        <v>0</v>
      </c>
      <c r="J57" s="87">
        <f t="shared" si="11"/>
        <v>0</v>
      </c>
      <c r="K57" s="81"/>
      <c r="L57" s="82"/>
      <c r="M57" s="82"/>
      <c r="N57" s="83"/>
      <c r="O57" s="83"/>
      <c r="P57" s="83"/>
      <c r="Q57" s="72"/>
    </row>
    <row r="58" spans="1:17" s="73" customFormat="1" ht="26.25">
      <c r="A58" s="5">
        <v>94</v>
      </c>
      <c r="B58" s="84" t="s">
        <v>54</v>
      </c>
      <c r="C58" s="85">
        <f>IF(A58="","",(VLOOKUP(A58,Base!$B$6:$K$279,3)))</f>
        <v>0</v>
      </c>
      <c r="D58" s="86">
        <f>IF(A58="","",(VLOOKUP(A58,Base!$B$6:$K$279,4)))</f>
        <v>185</v>
      </c>
      <c r="E58" s="86">
        <f>IF(A58="","",(VLOOKUP(A58,Base!$B$6:$K$279,5)))</f>
        <v>0</v>
      </c>
      <c r="F58" s="87"/>
      <c r="G58" s="87"/>
      <c r="H58" s="88">
        <f t="shared" si="9"/>
        <v>0</v>
      </c>
      <c r="I58" s="87">
        <f t="shared" si="10"/>
        <v>0</v>
      </c>
      <c r="J58" s="87">
        <f t="shared" si="11"/>
        <v>0</v>
      </c>
      <c r="K58" s="81"/>
      <c r="L58" s="82"/>
      <c r="M58" s="82"/>
      <c r="N58" s="83"/>
      <c r="O58" s="83"/>
      <c r="P58" s="83"/>
      <c r="Q58" s="72"/>
    </row>
    <row r="59" spans="1:17" s="73" customFormat="1" ht="26.25">
      <c r="A59" s="5">
        <v>95</v>
      </c>
      <c r="B59" s="84" t="s">
        <v>55</v>
      </c>
      <c r="C59" s="85">
        <f>IF(A59="","",(VLOOKUP(A59,Base!$B$6:$K$279,3)))</f>
        <v>0</v>
      </c>
      <c r="D59" s="86">
        <f>IF(A59="","",(VLOOKUP(A59,Base!$B$6:$K$279,4)))</f>
        <v>70</v>
      </c>
      <c r="E59" s="86">
        <f>IF(A59="","",(VLOOKUP(A59,Base!$B$6:$K$279,5)))</f>
        <v>0</v>
      </c>
      <c r="F59" s="87"/>
      <c r="G59" s="87"/>
      <c r="H59" s="88">
        <f t="shared" si="9"/>
        <v>0</v>
      </c>
      <c r="I59" s="87">
        <f t="shared" si="10"/>
        <v>0</v>
      </c>
      <c r="J59" s="87">
        <f t="shared" si="11"/>
        <v>0</v>
      </c>
      <c r="K59" s="81"/>
      <c r="L59" s="82"/>
      <c r="M59" s="82"/>
      <c r="N59" s="83"/>
      <c r="O59" s="83"/>
      <c r="P59" s="83"/>
      <c r="Q59" s="72"/>
    </row>
    <row r="60" spans="1:17" s="73" customFormat="1" ht="26.25">
      <c r="A60" s="5">
        <v>96</v>
      </c>
      <c r="B60" s="84" t="s">
        <v>56</v>
      </c>
      <c r="C60" s="85">
        <f>IF(A60="","",(VLOOKUP(A60,Base!$B$6:$K$279,3)))</f>
        <v>0</v>
      </c>
      <c r="D60" s="86">
        <f>IF(A60="","",(VLOOKUP(A60,Base!$B$6:$K$279,4)))</f>
        <v>31</v>
      </c>
      <c r="E60" s="86">
        <f>IF(A60="","",(VLOOKUP(A60,Base!$B$6:$K$279,5)))</f>
        <v>0</v>
      </c>
      <c r="F60" s="87"/>
      <c r="G60" s="87"/>
      <c r="H60" s="88">
        <f t="shared" si="9"/>
        <v>0</v>
      </c>
      <c r="I60" s="87">
        <f t="shared" si="10"/>
        <v>0</v>
      </c>
      <c r="J60" s="87">
        <f t="shared" si="11"/>
        <v>0</v>
      </c>
      <c r="K60" s="81"/>
      <c r="L60" s="82"/>
      <c r="M60" s="82"/>
      <c r="N60" s="83"/>
      <c r="O60" s="83"/>
      <c r="P60" s="83"/>
      <c r="Q60" s="72"/>
    </row>
    <row r="61" spans="1:17" s="73" customFormat="1" ht="26.25">
      <c r="A61" s="5">
        <v>97</v>
      </c>
      <c r="B61" s="84" t="s">
        <v>57</v>
      </c>
      <c r="C61" s="85">
        <f>IF(A61="","",(VLOOKUP(A61,Base!$B$6:$K$279,3)))</f>
        <v>0</v>
      </c>
      <c r="D61" s="86">
        <f>IF(A61="","",(VLOOKUP(A61,Base!$B$6:$K$279,4)))</f>
        <v>6</v>
      </c>
      <c r="E61" s="86">
        <f>IF(A61="","",(VLOOKUP(A61,Base!$B$6:$K$279,5)))</f>
        <v>0</v>
      </c>
      <c r="F61" s="87"/>
      <c r="G61" s="87"/>
      <c r="H61" s="88">
        <f t="shared" si="9"/>
        <v>0</v>
      </c>
      <c r="I61" s="87">
        <f t="shared" si="10"/>
        <v>0</v>
      </c>
      <c r="J61" s="87">
        <f t="shared" si="11"/>
        <v>0</v>
      </c>
      <c r="K61" s="81"/>
      <c r="L61" s="82"/>
      <c r="M61" s="82"/>
      <c r="N61" s="83"/>
      <c r="O61" s="83"/>
      <c r="P61" s="83"/>
      <c r="Q61" s="72"/>
    </row>
    <row r="62" spans="1:17" s="73" customFormat="1" ht="26.25">
      <c r="A62" s="5">
        <v>98</v>
      </c>
      <c r="B62" s="84" t="s">
        <v>58</v>
      </c>
      <c r="C62" s="85">
        <f>IF(A62="","",(VLOOKUP(A62,Base!$B$6:$K$279,3)))</f>
        <v>0</v>
      </c>
      <c r="D62" s="86">
        <f>IF(A62="","",(VLOOKUP(A62,Base!$B$6:$K$279,4)))</f>
        <v>2</v>
      </c>
      <c r="E62" s="86">
        <f>IF(A62="","",(VLOOKUP(A62,Base!$B$6:$K$279,5)))</f>
        <v>0</v>
      </c>
      <c r="F62" s="87"/>
      <c r="G62" s="87"/>
      <c r="H62" s="88">
        <f t="shared" si="9"/>
        <v>0</v>
      </c>
      <c r="I62" s="87">
        <f t="shared" si="10"/>
        <v>0</v>
      </c>
      <c r="J62" s="87">
        <f t="shared" si="11"/>
        <v>0</v>
      </c>
      <c r="K62" s="81"/>
      <c r="L62" s="82"/>
      <c r="M62" s="82"/>
      <c r="N62" s="83"/>
      <c r="O62" s="83"/>
      <c r="P62" s="83"/>
      <c r="Q62" s="72"/>
    </row>
    <row r="63" spans="1:17" s="73" customFormat="1" ht="26.25">
      <c r="A63" s="5">
        <v>99</v>
      </c>
      <c r="B63" s="84" t="s">
        <v>59</v>
      </c>
      <c r="C63" s="85">
        <f>IF(A63="","",(VLOOKUP(A63,Base!$B$6:$K$279,3)))</f>
        <v>0</v>
      </c>
      <c r="D63" s="86">
        <f>IF(A63="","",(VLOOKUP(A63,Base!$B$6:$K$279,4)))</f>
        <v>2</v>
      </c>
      <c r="E63" s="86">
        <f>IF(A63="","",(VLOOKUP(A63,Base!$B$6:$K$279,5)))</f>
        <v>0</v>
      </c>
      <c r="F63" s="87"/>
      <c r="G63" s="87"/>
      <c r="H63" s="88">
        <f t="shared" si="9"/>
        <v>0</v>
      </c>
      <c r="I63" s="87">
        <f t="shared" si="10"/>
        <v>0</v>
      </c>
      <c r="J63" s="87">
        <f t="shared" si="11"/>
        <v>0</v>
      </c>
      <c r="K63" s="81"/>
      <c r="L63" s="82"/>
      <c r="M63" s="82"/>
      <c r="N63" s="83"/>
      <c r="O63" s="83"/>
      <c r="P63" s="83"/>
      <c r="Q63" s="72"/>
    </row>
    <row r="64" spans="1:17" s="73" customFormat="1" ht="26.25">
      <c r="A64" s="5">
        <v>100</v>
      </c>
      <c r="B64" s="84" t="s">
        <v>60</v>
      </c>
      <c r="C64" s="85">
        <f>IF(A64="","",(VLOOKUP(A64,Base!$B$6:$K$279,3)))</f>
        <v>0</v>
      </c>
      <c r="D64" s="86">
        <f>IF(A64="","",(VLOOKUP(A64,Base!$B$6:$K$279,4)))</f>
        <v>36</v>
      </c>
      <c r="E64" s="86">
        <f>IF(A64="","",(VLOOKUP(A64,Base!$B$6:$K$279,5)))</f>
        <v>0</v>
      </c>
      <c r="F64" s="87"/>
      <c r="G64" s="87"/>
      <c r="H64" s="88">
        <f t="shared" si="9"/>
        <v>0</v>
      </c>
      <c r="I64" s="87">
        <f t="shared" si="10"/>
        <v>0</v>
      </c>
      <c r="J64" s="87">
        <f t="shared" si="11"/>
        <v>0</v>
      </c>
      <c r="K64" s="81"/>
      <c r="L64" s="82"/>
      <c r="M64" s="82"/>
      <c r="N64" s="83"/>
      <c r="O64" s="83"/>
      <c r="P64" s="83"/>
      <c r="Q64" s="72"/>
    </row>
    <row r="65" spans="1:17" s="73" customFormat="1" ht="26.25">
      <c r="A65" s="5">
        <v>101</v>
      </c>
      <c r="B65" s="84" t="s">
        <v>61</v>
      </c>
      <c r="C65" s="85">
        <f>IF(A65="","",(VLOOKUP(A65,Base!$B$6:$K$279,3)))</f>
        <v>0</v>
      </c>
      <c r="D65" s="86">
        <f>IF(A65="","",(VLOOKUP(A65,Base!$B$6:$K$279,4)))</f>
        <v>42</v>
      </c>
      <c r="E65" s="86">
        <f>IF(A65="","",(VLOOKUP(A65,Base!$B$6:$K$279,5)))</f>
        <v>0</v>
      </c>
      <c r="F65" s="87"/>
      <c r="G65" s="87"/>
      <c r="H65" s="88">
        <f t="shared" si="9"/>
        <v>0</v>
      </c>
      <c r="I65" s="87">
        <f t="shared" si="10"/>
        <v>0</v>
      </c>
      <c r="J65" s="87">
        <f t="shared" si="11"/>
        <v>0</v>
      </c>
      <c r="K65" s="81"/>
      <c r="L65" s="82"/>
      <c r="M65" s="82"/>
      <c r="N65" s="83"/>
      <c r="O65" s="83"/>
      <c r="P65" s="83"/>
      <c r="Q65" s="72"/>
    </row>
    <row r="66" spans="1:17" s="73" customFormat="1" ht="26.25">
      <c r="A66" s="5">
        <v>102</v>
      </c>
      <c r="B66" s="84" t="s">
        <v>62</v>
      </c>
      <c r="C66" s="85">
        <f>IF(A66="","",(VLOOKUP(A66,Base!$B$6:$K$279,3)))</f>
        <v>0</v>
      </c>
      <c r="D66" s="86">
        <f>IF(A66="","",(VLOOKUP(A66,Base!$B$6:$K$279,4)))</f>
        <v>68</v>
      </c>
      <c r="E66" s="86">
        <f>IF(A66="","",(VLOOKUP(A66,Base!$B$6:$K$279,5)))</f>
        <v>0</v>
      </c>
      <c r="F66" s="87"/>
      <c r="G66" s="87"/>
      <c r="H66" s="88">
        <f t="shared" si="9"/>
        <v>0</v>
      </c>
      <c r="I66" s="87">
        <f t="shared" si="10"/>
        <v>0</v>
      </c>
      <c r="J66" s="87">
        <f t="shared" si="11"/>
        <v>0</v>
      </c>
      <c r="K66" s="81"/>
      <c r="L66" s="82"/>
      <c r="M66" s="82"/>
      <c r="N66" s="83"/>
      <c r="O66" s="83"/>
      <c r="P66" s="83"/>
      <c r="Q66" s="72"/>
    </row>
    <row r="67" spans="1:17" s="73" customFormat="1" ht="26.25">
      <c r="A67" s="5">
        <v>103</v>
      </c>
      <c r="B67" s="84" t="s">
        <v>63</v>
      </c>
      <c r="C67" s="85">
        <f>IF(A67="","",(VLOOKUP(A67,Base!$B$6:$K$279,3)))</f>
        <v>0</v>
      </c>
      <c r="D67" s="86">
        <f>IF(A67="","",(VLOOKUP(A67,Base!$B$6:$K$279,4)))</f>
        <v>276</v>
      </c>
      <c r="E67" s="86">
        <f>IF(A67="","",(VLOOKUP(A67,Base!$B$6:$K$279,5)))</f>
        <v>0</v>
      </c>
      <c r="F67" s="87"/>
      <c r="G67" s="87"/>
      <c r="H67" s="88">
        <f t="shared" si="9"/>
        <v>0</v>
      </c>
      <c r="I67" s="87">
        <f t="shared" si="10"/>
        <v>0</v>
      </c>
      <c r="J67" s="87">
        <f t="shared" si="11"/>
        <v>0</v>
      </c>
      <c r="K67" s="81"/>
      <c r="L67" s="82"/>
      <c r="M67" s="82"/>
      <c r="N67" s="83"/>
      <c r="O67" s="83"/>
      <c r="P67" s="83"/>
      <c r="Q67" s="72"/>
    </row>
    <row r="68" spans="1:17" s="73" customFormat="1" ht="26.25">
      <c r="A68" s="5">
        <v>104</v>
      </c>
      <c r="B68" s="84" t="s">
        <v>64</v>
      </c>
      <c r="C68" s="85">
        <f>IF(A68="","",(VLOOKUP(A68,Base!$B$6:$K$279,3)))</f>
        <v>0</v>
      </c>
      <c r="D68" s="86">
        <f>IF(A68="","",(VLOOKUP(A68,Base!$B$6:$K$279,4)))</f>
        <v>337</v>
      </c>
      <c r="E68" s="86">
        <f>IF(A68="","",(VLOOKUP(A68,Base!$B$6:$K$279,5)))</f>
        <v>0</v>
      </c>
      <c r="F68" s="87"/>
      <c r="G68" s="87"/>
      <c r="H68" s="88">
        <f t="shared" si="9"/>
        <v>0</v>
      </c>
      <c r="I68" s="87">
        <f t="shared" si="10"/>
        <v>0</v>
      </c>
      <c r="J68" s="87">
        <f t="shared" si="11"/>
        <v>0</v>
      </c>
      <c r="K68" s="81"/>
      <c r="L68" s="82"/>
      <c r="M68" s="82"/>
      <c r="N68" s="83"/>
      <c r="O68" s="83"/>
      <c r="P68" s="83"/>
      <c r="Q68" s="72"/>
    </row>
    <row r="69" spans="1:17" s="73" customFormat="1" ht="26.25">
      <c r="A69" s="5">
        <v>105</v>
      </c>
      <c r="B69" s="84" t="s">
        <v>65</v>
      </c>
      <c r="C69" s="85">
        <f>IF(A69="","",(VLOOKUP(A69,Base!$B$6:$K$279,3)))</f>
        <v>0</v>
      </c>
      <c r="D69" s="86">
        <f>IF(A69="","",(VLOOKUP(A69,Base!$B$6:$K$279,4)))</f>
        <v>312</v>
      </c>
      <c r="E69" s="86">
        <f>IF(A69="","",(VLOOKUP(A69,Base!$B$6:$K$279,5)))</f>
        <v>0</v>
      </c>
      <c r="F69" s="87"/>
      <c r="G69" s="87"/>
      <c r="H69" s="88">
        <f t="shared" si="9"/>
        <v>0</v>
      </c>
      <c r="I69" s="87">
        <f t="shared" si="10"/>
        <v>0</v>
      </c>
      <c r="J69" s="87">
        <f t="shared" si="11"/>
        <v>0</v>
      </c>
      <c r="K69" s="81"/>
      <c r="L69" s="82"/>
      <c r="M69" s="82"/>
      <c r="N69" s="83"/>
      <c r="O69" s="83"/>
      <c r="P69" s="83"/>
      <c r="Q69" s="72"/>
    </row>
    <row r="70" spans="1:17" s="73" customFormat="1" ht="26.25">
      <c r="A70" s="5">
        <v>106</v>
      </c>
      <c r="B70" s="84" t="s">
        <v>66</v>
      </c>
      <c r="C70" s="85">
        <f>IF(A70="","",(VLOOKUP(A70,Base!$B$6:$K$279,3)))</f>
        <v>0</v>
      </c>
      <c r="D70" s="86">
        <f>IF(A70="","",(VLOOKUP(A70,Base!$B$6:$K$279,4)))</f>
        <v>185</v>
      </c>
      <c r="E70" s="86">
        <f>IF(A70="","",(VLOOKUP(A70,Base!$B$6:$K$279,5)))</f>
        <v>0</v>
      </c>
      <c r="F70" s="87"/>
      <c r="G70" s="87"/>
      <c r="H70" s="88">
        <f t="shared" si="9"/>
        <v>0</v>
      </c>
      <c r="I70" s="87">
        <f t="shared" si="10"/>
        <v>0</v>
      </c>
      <c r="J70" s="87">
        <f t="shared" si="11"/>
        <v>0</v>
      </c>
      <c r="K70" s="81"/>
      <c r="L70" s="82"/>
      <c r="M70" s="82"/>
      <c r="N70" s="83"/>
      <c r="O70" s="83"/>
      <c r="P70" s="83"/>
      <c r="Q70" s="72"/>
    </row>
    <row r="71" spans="1:17" s="73" customFormat="1" ht="26.25">
      <c r="A71" s="5">
        <v>107</v>
      </c>
      <c r="B71" s="84" t="s">
        <v>67</v>
      </c>
      <c r="C71" s="85">
        <f>IF(A71="","",(VLOOKUP(A71,Base!$B$6:$K$279,3)))</f>
        <v>0</v>
      </c>
      <c r="D71" s="86">
        <f>IF(A71="","",(VLOOKUP(A71,Base!$B$6:$K$279,4)))</f>
        <v>70</v>
      </c>
      <c r="E71" s="86">
        <f>IF(A71="","",(VLOOKUP(A71,Base!$B$6:$K$279,5)))</f>
        <v>0</v>
      </c>
      <c r="F71" s="87"/>
      <c r="G71" s="87"/>
      <c r="H71" s="88">
        <f t="shared" si="9"/>
        <v>0</v>
      </c>
      <c r="I71" s="87">
        <f t="shared" si="10"/>
        <v>0</v>
      </c>
      <c r="J71" s="87">
        <f t="shared" si="11"/>
        <v>0</v>
      </c>
      <c r="K71" s="81"/>
      <c r="L71" s="82"/>
      <c r="M71" s="82"/>
      <c r="N71" s="83"/>
      <c r="O71" s="83"/>
      <c r="P71" s="83"/>
      <c r="Q71" s="72"/>
    </row>
    <row r="72" spans="1:17" s="73" customFormat="1" ht="26.25">
      <c r="A72" s="5">
        <v>108</v>
      </c>
      <c r="B72" s="84" t="s">
        <v>68</v>
      </c>
      <c r="C72" s="85">
        <f>IF(A72="","",(VLOOKUP(A72,Base!$B$6:$K$279,3)))</f>
        <v>0</v>
      </c>
      <c r="D72" s="86">
        <f>IF(A72="","",(VLOOKUP(A72,Base!$B$6:$K$279,4)))</f>
        <v>31</v>
      </c>
      <c r="E72" s="86">
        <f>IF(A72="","",(VLOOKUP(A72,Base!$B$6:$K$279,5)))</f>
        <v>0</v>
      </c>
      <c r="F72" s="87"/>
      <c r="G72" s="87"/>
      <c r="H72" s="88">
        <f t="shared" si="9"/>
        <v>0</v>
      </c>
      <c r="I72" s="87">
        <f t="shared" si="10"/>
        <v>0</v>
      </c>
      <c r="J72" s="87">
        <f t="shared" si="11"/>
        <v>0</v>
      </c>
      <c r="K72" s="81"/>
      <c r="L72" s="82"/>
      <c r="M72" s="82"/>
      <c r="N72" s="83"/>
      <c r="O72" s="83"/>
      <c r="P72" s="83"/>
      <c r="Q72" s="72"/>
    </row>
    <row r="73" spans="1:17" s="73" customFormat="1" ht="26.25">
      <c r="A73" s="5">
        <v>109</v>
      </c>
      <c r="B73" s="84" t="s">
        <v>69</v>
      </c>
      <c r="C73" s="85">
        <f>IF(A73="","",(VLOOKUP(A73,Base!$B$6:$K$279,3)))</f>
        <v>0</v>
      </c>
      <c r="D73" s="86">
        <f>IF(A73="","",(VLOOKUP(A73,Base!$B$6:$K$279,4)))</f>
        <v>6</v>
      </c>
      <c r="E73" s="86">
        <f>IF(A73="","",(VLOOKUP(A73,Base!$B$6:$K$279,5)))</f>
        <v>0</v>
      </c>
      <c r="F73" s="87"/>
      <c r="G73" s="87"/>
      <c r="H73" s="88">
        <f t="shared" si="9"/>
        <v>0</v>
      </c>
      <c r="I73" s="87">
        <f t="shared" si="10"/>
        <v>0</v>
      </c>
      <c r="J73" s="87">
        <f t="shared" si="11"/>
        <v>0</v>
      </c>
      <c r="K73" s="81"/>
      <c r="L73" s="82"/>
      <c r="M73" s="82"/>
      <c r="N73" s="83"/>
      <c r="O73" s="83"/>
      <c r="P73" s="83"/>
      <c r="Q73" s="72"/>
    </row>
    <row r="74" spans="1:17" s="73" customFormat="1" ht="26.25">
      <c r="A74" s="5">
        <v>110</v>
      </c>
      <c r="B74" s="84" t="s">
        <v>70</v>
      </c>
      <c r="C74" s="85">
        <f>IF(A74="","",(VLOOKUP(A74,Base!$B$6:$K$279,3)))</f>
        <v>0</v>
      </c>
      <c r="D74" s="86">
        <f>IF(A74="","",(VLOOKUP(A74,Base!$B$6:$K$279,4)))</f>
        <v>2</v>
      </c>
      <c r="E74" s="86">
        <f>IF(A74="","",(VLOOKUP(A74,Base!$B$6:$K$279,5)))</f>
        <v>0</v>
      </c>
      <c r="F74" s="87"/>
      <c r="G74" s="87"/>
      <c r="H74" s="88">
        <f t="shared" si="9"/>
        <v>0</v>
      </c>
      <c r="I74" s="87">
        <f t="shared" si="10"/>
        <v>0</v>
      </c>
      <c r="J74" s="87">
        <f t="shared" si="11"/>
        <v>0</v>
      </c>
      <c r="K74" s="81"/>
      <c r="L74" s="82"/>
      <c r="M74" s="82"/>
      <c r="N74" s="83"/>
      <c r="O74" s="83"/>
      <c r="P74" s="83"/>
      <c r="Q74" s="72"/>
    </row>
    <row r="75" spans="1:17" s="73" customFormat="1" ht="26.25">
      <c r="A75" s="5">
        <v>111</v>
      </c>
      <c r="B75" s="84" t="s">
        <v>71</v>
      </c>
      <c r="C75" s="85">
        <f>IF(A75="","",(VLOOKUP(A75,Base!$B$6:$K$279,3)))</f>
        <v>0</v>
      </c>
      <c r="D75" s="86">
        <f>IF(A75="","",(VLOOKUP(A75,Base!$B$6:$K$279,4)))</f>
        <v>2</v>
      </c>
      <c r="E75" s="86">
        <f>IF(A75="","",(VLOOKUP(A75,Base!$B$6:$K$279,5)))</f>
        <v>0</v>
      </c>
      <c r="F75" s="87"/>
      <c r="G75" s="87"/>
      <c r="H75" s="88">
        <f t="shared" si="9"/>
        <v>0</v>
      </c>
      <c r="I75" s="87">
        <f t="shared" si="10"/>
        <v>0</v>
      </c>
      <c r="J75" s="87">
        <f t="shared" si="11"/>
        <v>0</v>
      </c>
      <c r="K75" s="81"/>
      <c r="L75" s="82"/>
      <c r="M75" s="82"/>
      <c r="N75" s="83"/>
      <c r="O75" s="83"/>
      <c r="P75" s="83"/>
      <c r="Q75" s="72"/>
    </row>
    <row r="76" spans="1:17" s="73" customFormat="1" ht="26.25">
      <c r="A76" s="5">
        <v>112</v>
      </c>
      <c r="B76" s="84" t="s">
        <v>72</v>
      </c>
      <c r="C76" s="85">
        <f>IF(A76="","",(VLOOKUP(A76,Base!$B$6:$K$279,3)))</f>
        <v>0</v>
      </c>
      <c r="D76" s="86">
        <f>IF(A76="","",(VLOOKUP(A76,Base!$B$6:$K$279,4)))</f>
        <v>36</v>
      </c>
      <c r="E76" s="86">
        <f>IF(A76="","",(VLOOKUP(A76,Base!$B$6:$K$279,5)))</f>
        <v>0</v>
      </c>
      <c r="F76" s="87"/>
      <c r="G76" s="87"/>
      <c r="H76" s="88">
        <f t="shared" si="9"/>
        <v>0</v>
      </c>
      <c r="I76" s="87">
        <f t="shared" si="10"/>
        <v>0</v>
      </c>
      <c r="J76" s="87">
        <f t="shared" si="11"/>
        <v>0</v>
      </c>
      <c r="K76" s="81"/>
      <c r="L76" s="82"/>
      <c r="M76" s="82"/>
      <c r="N76" s="83"/>
      <c r="O76" s="83"/>
      <c r="P76" s="83"/>
      <c r="Q76" s="72"/>
    </row>
    <row r="77" spans="1:17" s="73" customFormat="1" ht="26.25">
      <c r="A77" s="5">
        <v>113</v>
      </c>
      <c r="B77" s="84" t="s">
        <v>73</v>
      </c>
      <c r="C77" s="85">
        <f>IF(A77="","",(VLOOKUP(A77,Base!$B$6:$K$279,3)))</f>
        <v>0</v>
      </c>
      <c r="D77" s="86">
        <f>IF(A77="","",(VLOOKUP(A77,Base!$B$6:$K$279,4)))</f>
        <v>42</v>
      </c>
      <c r="E77" s="86">
        <f>IF(A77="","",(VLOOKUP(A77,Base!$B$6:$K$279,5)))</f>
        <v>0</v>
      </c>
      <c r="F77" s="87"/>
      <c r="G77" s="87"/>
      <c r="H77" s="88">
        <f t="shared" si="9"/>
        <v>0</v>
      </c>
      <c r="I77" s="87">
        <f t="shared" si="10"/>
        <v>0</v>
      </c>
      <c r="J77" s="87">
        <f t="shared" si="11"/>
        <v>0</v>
      </c>
      <c r="K77" s="81"/>
      <c r="L77" s="82"/>
      <c r="M77" s="82"/>
      <c r="N77" s="83"/>
      <c r="O77" s="83"/>
      <c r="P77" s="83"/>
      <c r="Q77" s="72"/>
    </row>
    <row r="78" spans="1:17" s="73" customFormat="1" ht="26.25">
      <c r="A78" s="5">
        <v>114</v>
      </c>
      <c r="B78" s="84" t="s">
        <v>74</v>
      </c>
      <c r="C78" s="85">
        <f>IF(A78="","",(VLOOKUP(A78,Base!$B$6:$K$279,3)))</f>
        <v>0</v>
      </c>
      <c r="D78" s="86">
        <f>IF(A78="","",(VLOOKUP(A78,Base!$B$6:$K$279,4)))</f>
        <v>68</v>
      </c>
      <c r="E78" s="86">
        <f>IF(A78="","",(VLOOKUP(A78,Base!$B$6:$K$279,5)))</f>
        <v>0</v>
      </c>
      <c r="F78" s="87"/>
      <c r="G78" s="87"/>
      <c r="H78" s="88">
        <f t="shared" si="9"/>
        <v>0</v>
      </c>
      <c r="I78" s="87">
        <f t="shared" si="10"/>
        <v>0</v>
      </c>
      <c r="J78" s="87">
        <f t="shared" si="11"/>
        <v>0</v>
      </c>
      <c r="K78" s="81"/>
      <c r="L78" s="82"/>
      <c r="M78" s="82"/>
      <c r="N78" s="83"/>
      <c r="O78" s="83"/>
      <c r="P78" s="83"/>
      <c r="Q78" s="72"/>
    </row>
    <row r="79" spans="1:17" s="73" customFormat="1" ht="26.25">
      <c r="A79" s="5">
        <v>115</v>
      </c>
      <c r="B79" s="84" t="s">
        <v>75</v>
      </c>
      <c r="C79" s="85">
        <f>IF(A79="","",(VLOOKUP(A79,Base!$B$6:$K$279,3)))</f>
        <v>0</v>
      </c>
      <c r="D79" s="86">
        <f>IF(A79="","",(VLOOKUP(A79,Base!$B$6:$K$279,4)))</f>
        <v>36</v>
      </c>
      <c r="E79" s="86">
        <f>IF(A79="","",(VLOOKUP(A79,Base!$B$6:$K$279,5)))</f>
        <v>0</v>
      </c>
      <c r="F79" s="87"/>
      <c r="G79" s="87"/>
      <c r="H79" s="88">
        <f t="shared" si="9"/>
        <v>0</v>
      </c>
      <c r="I79" s="87">
        <f t="shared" si="10"/>
        <v>0</v>
      </c>
      <c r="J79" s="87">
        <f t="shared" si="11"/>
        <v>0</v>
      </c>
      <c r="K79" s="81"/>
      <c r="L79" s="82"/>
      <c r="M79" s="82"/>
      <c r="N79" s="83"/>
      <c r="O79" s="83"/>
      <c r="P79" s="83"/>
      <c r="Q79" s="72"/>
    </row>
    <row r="80" spans="1:17" s="73" customFormat="1" ht="26.25">
      <c r="A80" s="5">
        <v>116</v>
      </c>
      <c r="B80" s="84" t="s">
        <v>76</v>
      </c>
      <c r="C80" s="85">
        <f>IF(A80="","",(VLOOKUP(A80,Base!$B$6:$K$279,3)))</f>
        <v>0</v>
      </c>
      <c r="D80" s="86">
        <f>IF(A80="","",(VLOOKUP(A80,Base!$B$6:$K$279,4)))</f>
        <v>48</v>
      </c>
      <c r="E80" s="86">
        <f>IF(A80="","",(VLOOKUP(A80,Base!$B$6:$K$279,5)))</f>
        <v>0</v>
      </c>
      <c r="F80" s="87"/>
      <c r="G80" s="87"/>
      <c r="H80" s="88">
        <f t="shared" si="9"/>
        <v>0</v>
      </c>
      <c r="I80" s="87">
        <f t="shared" si="10"/>
        <v>0</v>
      </c>
      <c r="J80" s="87">
        <f t="shared" si="11"/>
        <v>0</v>
      </c>
      <c r="K80" s="81"/>
      <c r="L80" s="82"/>
      <c r="M80" s="82"/>
      <c r="N80" s="83"/>
      <c r="O80" s="83"/>
      <c r="P80" s="83"/>
      <c r="Q80" s="72"/>
    </row>
    <row r="81" spans="1:17" s="73" customFormat="1" ht="14.25">
      <c r="A81" s="5">
        <v>117</v>
      </c>
      <c r="B81" s="84" t="s">
        <v>77</v>
      </c>
      <c r="C81" s="85">
        <f>IF(A81="","",(VLOOKUP(A81,Base!$B$6:$K$279,3)))</f>
        <v>0</v>
      </c>
      <c r="D81" s="86">
        <f>IF(A81="","",(VLOOKUP(A81,Base!$B$6:$K$279,4)))</f>
        <v>50</v>
      </c>
      <c r="E81" s="86">
        <f>IF(A81="","",(VLOOKUP(A81,Base!$B$6:$K$279,5)))</f>
        <v>0</v>
      </c>
      <c r="F81" s="87"/>
      <c r="G81" s="87"/>
      <c r="H81" s="88">
        <f t="shared" si="9"/>
        <v>0</v>
      </c>
      <c r="I81" s="87">
        <f t="shared" si="10"/>
        <v>0</v>
      </c>
      <c r="J81" s="87">
        <f t="shared" si="11"/>
        <v>0</v>
      </c>
      <c r="K81" s="81"/>
      <c r="L81" s="82"/>
      <c r="M81" s="82"/>
      <c r="N81" s="83"/>
      <c r="O81" s="83"/>
      <c r="P81" s="83"/>
      <c r="Q81" s="72"/>
    </row>
    <row r="82" spans="1:17" s="73" customFormat="1" ht="14.25">
      <c r="A82" s="5">
        <v>118</v>
      </c>
      <c r="B82" s="84" t="s">
        <v>78</v>
      </c>
      <c r="C82" s="85">
        <f>IF(A82="","",(VLOOKUP(A82,Base!$B$6:$K$279,3)))</f>
        <v>0</v>
      </c>
      <c r="D82" s="86">
        <f>IF(A82="","",(VLOOKUP(A82,Base!$B$6:$K$279,4)))</f>
        <v>6</v>
      </c>
      <c r="E82" s="86">
        <f>IF(A82="","",(VLOOKUP(A82,Base!$B$6:$K$279,5)))</f>
        <v>0</v>
      </c>
      <c r="F82" s="87"/>
      <c r="G82" s="87"/>
      <c r="H82" s="88">
        <f t="shared" si="9"/>
        <v>0</v>
      </c>
      <c r="I82" s="87">
        <f t="shared" si="10"/>
        <v>0</v>
      </c>
      <c r="J82" s="87">
        <f t="shared" si="11"/>
        <v>0</v>
      </c>
      <c r="K82" s="81"/>
      <c r="L82" s="82"/>
      <c r="M82" s="82"/>
      <c r="N82" s="83"/>
      <c r="O82" s="83"/>
      <c r="P82" s="83"/>
      <c r="Q82" s="72"/>
    </row>
    <row r="83" spans="1:17" s="73" customFormat="1" ht="14.25">
      <c r="A83" s="5">
        <v>119</v>
      </c>
      <c r="B83" s="84" t="s">
        <v>79</v>
      </c>
      <c r="C83" s="85">
        <f>IF(A83="","",(VLOOKUP(A83,Base!$B$6:$K$279,3)))</f>
        <v>0</v>
      </c>
      <c r="D83" s="86">
        <f>IF(A83="","",(VLOOKUP(A83,Base!$B$6:$K$279,4)))</f>
        <v>2</v>
      </c>
      <c r="E83" s="86">
        <f>IF(A83="","",(VLOOKUP(A83,Base!$B$6:$K$279,5)))</f>
        <v>0</v>
      </c>
      <c r="F83" s="87"/>
      <c r="G83" s="87"/>
      <c r="H83" s="88">
        <f t="shared" si="9"/>
        <v>0</v>
      </c>
      <c r="I83" s="87">
        <f t="shared" si="10"/>
        <v>0</v>
      </c>
      <c r="J83" s="87">
        <f t="shared" si="11"/>
        <v>0</v>
      </c>
      <c r="K83" s="81"/>
      <c r="L83" s="82"/>
      <c r="M83" s="82"/>
      <c r="N83" s="83"/>
      <c r="O83" s="83"/>
      <c r="P83" s="83"/>
      <c r="Q83" s="72"/>
    </row>
    <row r="84" spans="1:17" s="73" customFormat="1" ht="14.25">
      <c r="A84" s="5">
        <v>120</v>
      </c>
      <c r="B84" s="84" t="s">
        <v>80</v>
      </c>
      <c r="C84" s="85">
        <f>IF(A84="","",(VLOOKUP(A84,Base!$B$6:$K$279,3)))</f>
        <v>0</v>
      </c>
      <c r="D84" s="86">
        <f>IF(A84="","",(VLOOKUP(A84,Base!$B$6:$K$279,4)))</f>
        <v>4</v>
      </c>
      <c r="E84" s="86">
        <f>IF(A84="","",(VLOOKUP(A84,Base!$B$6:$K$279,5)))</f>
        <v>0</v>
      </c>
      <c r="F84" s="87"/>
      <c r="G84" s="87"/>
      <c r="H84" s="88">
        <f t="shared" si="9"/>
        <v>0</v>
      </c>
      <c r="I84" s="87">
        <f t="shared" si="10"/>
        <v>0</v>
      </c>
      <c r="J84" s="87">
        <f t="shared" si="11"/>
        <v>0</v>
      </c>
      <c r="K84" s="81"/>
      <c r="L84" s="82"/>
      <c r="M84" s="82"/>
      <c r="N84" s="83"/>
      <c r="O84" s="83"/>
      <c r="P84" s="83"/>
      <c r="Q84" s="72"/>
    </row>
    <row r="85" spans="1:17" s="73" customFormat="1" ht="14.25">
      <c r="A85" s="5">
        <v>121</v>
      </c>
      <c r="B85" s="84" t="s">
        <v>81</v>
      </c>
      <c r="C85" s="85">
        <f>IF(A85="","",(VLOOKUP(A85,Base!$B$6:$K$279,3)))</f>
        <v>0</v>
      </c>
      <c r="D85" s="86">
        <f>IF(A85="","",(VLOOKUP(A85,Base!$B$6:$K$279,4)))</f>
        <v>27</v>
      </c>
      <c r="E85" s="86">
        <f>IF(A85="","",(VLOOKUP(A85,Base!$B$6:$K$279,5)))</f>
        <v>0</v>
      </c>
      <c r="F85" s="87"/>
      <c r="G85" s="87"/>
      <c r="H85" s="88">
        <f t="shared" si="9"/>
        <v>0</v>
      </c>
      <c r="I85" s="87">
        <f t="shared" si="10"/>
        <v>0</v>
      </c>
      <c r="J85" s="87">
        <f t="shared" si="11"/>
        <v>0</v>
      </c>
      <c r="K85" s="81"/>
      <c r="L85" s="82"/>
      <c r="M85" s="82"/>
      <c r="N85" s="83"/>
      <c r="O85" s="83"/>
      <c r="P85" s="83"/>
      <c r="Q85" s="72"/>
    </row>
    <row r="86" spans="1:17" s="73" customFormat="1" ht="14.25">
      <c r="A86" s="5">
        <v>122</v>
      </c>
      <c r="B86" s="84" t="s">
        <v>82</v>
      </c>
      <c r="C86" s="85">
        <f>IF(A86="","",(VLOOKUP(A86,Base!$B$6:$K$279,3)))</f>
        <v>0</v>
      </c>
      <c r="D86" s="86">
        <f>IF(A86="","",(VLOOKUP(A86,Base!$B$6:$K$279,4)))</f>
        <v>17</v>
      </c>
      <c r="E86" s="86">
        <f>IF(A86="","",(VLOOKUP(A86,Base!$B$6:$K$279,5)))</f>
        <v>0</v>
      </c>
      <c r="F86" s="87"/>
      <c r="G86" s="87"/>
      <c r="H86" s="88">
        <f t="shared" si="9"/>
        <v>0</v>
      </c>
      <c r="I86" s="87">
        <f t="shared" si="10"/>
        <v>0</v>
      </c>
      <c r="J86" s="87">
        <f t="shared" si="11"/>
        <v>0</v>
      </c>
      <c r="K86" s="81"/>
      <c r="L86" s="82"/>
      <c r="M86" s="82"/>
      <c r="N86" s="83"/>
      <c r="O86" s="83"/>
      <c r="P86" s="83"/>
      <c r="Q86" s="72"/>
    </row>
    <row r="87" spans="1:17" s="73" customFormat="1" ht="14.25">
      <c r="A87" s="5">
        <v>123</v>
      </c>
      <c r="B87" s="84" t="s">
        <v>83</v>
      </c>
      <c r="C87" s="85">
        <f>IF(A87="","",(VLOOKUP(A87,Base!$B$6:$K$279,3)))</f>
        <v>0</v>
      </c>
      <c r="D87" s="86">
        <f>IF(A87="","",(VLOOKUP(A87,Base!$B$6:$K$279,4)))</f>
        <v>6</v>
      </c>
      <c r="E87" s="86">
        <f>IF(A87="","",(VLOOKUP(A87,Base!$B$6:$K$279,5)))</f>
        <v>0</v>
      </c>
      <c r="F87" s="87"/>
      <c r="G87" s="87"/>
      <c r="H87" s="88">
        <f t="shared" si="9"/>
        <v>0</v>
      </c>
      <c r="I87" s="87">
        <f t="shared" si="10"/>
        <v>0</v>
      </c>
      <c r="J87" s="87">
        <f t="shared" si="11"/>
        <v>0</v>
      </c>
      <c r="K87" s="81"/>
      <c r="L87" s="82"/>
      <c r="M87" s="82"/>
      <c r="N87" s="83"/>
      <c r="O87" s="83"/>
      <c r="P87" s="83"/>
      <c r="Q87" s="72"/>
    </row>
    <row r="88" spans="1:17" s="73" customFormat="1" ht="26.25">
      <c r="A88" s="5">
        <v>124</v>
      </c>
      <c r="B88" s="84" t="s">
        <v>84</v>
      </c>
      <c r="C88" s="85">
        <f>IF(A88="","",(VLOOKUP(A88,Base!$B$6:$K$279,3)))</f>
        <v>0</v>
      </c>
      <c r="D88" s="86">
        <f>IF(A88="","",(VLOOKUP(A88,Base!$B$6:$K$279,4)))</f>
        <v>86</v>
      </c>
      <c r="E88" s="86">
        <f>IF(A88="","",(VLOOKUP(A88,Base!$B$6:$K$279,5)))</f>
        <v>0</v>
      </c>
      <c r="F88" s="87"/>
      <c r="G88" s="87"/>
      <c r="H88" s="88">
        <f t="shared" si="9"/>
        <v>0</v>
      </c>
      <c r="I88" s="87">
        <f t="shared" si="10"/>
        <v>0</v>
      </c>
      <c r="J88" s="87">
        <f t="shared" si="11"/>
        <v>0</v>
      </c>
      <c r="K88" s="81"/>
      <c r="L88" s="82"/>
      <c r="M88" s="82"/>
      <c r="N88" s="83"/>
      <c r="O88" s="83"/>
      <c r="P88" s="83"/>
      <c r="Q88" s="72"/>
    </row>
    <row r="89" spans="1:17" s="73" customFormat="1" ht="26.25">
      <c r="A89" s="5">
        <v>125</v>
      </c>
      <c r="B89" s="84" t="s">
        <v>85</v>
      </c>
      <c r="C89" s="85">
        <f>IF(A89="","",(VLOOKUP(A89,Base!$B$6:$K$279,3)))</f>
        <v>0</v>
      </c>
      <c r="D89" s="86">
        <f>IF(A89="","",(VLOOKUP(A89,Base!$B$6:$K$279,4)))</f>
        <v>78</v>
      </c>
      <c r="E89" s="86">
        <f>IF(A89="","",(VLOOKUP(A89,Base!$B$6:$K$279,5)))</f>
        <v>0</v>
      </c>
      <c r="F89" s="87"/>
      <c r="G89" s="87"/>
      <c r="H89" s="88">
        <f t="shared" si="9"/>
        <v>0</v>
      </c>
      <c r="I89" s="87">
        <f t="shared" si="10"/>
        <v>0</v>
      </c>
      <c r="J89" s="87">
        <f t="shared" si="11"/>
        <v>0</v>
      </c>
      <c r="K89" s="81"/>
      <c r="L89" s="82"/>
      <c r="M89" s="82"/>
      <c r="N89" s="83"/>
      <c r="O89" s="83"/>
      <c r="P89" s="83"/>
      <c r="Q89" s="72"/>
    </row>
    <row r="90" spans="1:17" s="73" customFormat="1" ht="26.25">
      <c r="A90" s="5">
        <v>126</v>
      </c>
      <c r="B90" s="84" t="s">
        <v>86</v>
      </c>
      <c r="C90" s="85">
        <f>IF(A90="","",(VLOOKUP(A90,Base!$B$6:$K$279,3)))</f>
        <v>0</v>
      </c>
      <c r="D90" s="86">
        <f>IF(A90="","",(VLOOKUP(A90,Base!$B$6:$K$279,4)))</f>
        <v>28</v>
      </c>
      <c r="E90" s="86">
        <f>IF(A90="","",(VLOOKUP(A90,Base!$B$6:$K$279,5)))</f>
        <v>0</v>
      </c>
      <c r="F90" s="87"/>
      <c r="G90" s="87"/>
      <c r="H90" s="88">
        <f t="shared" si="9"/>
        <v>0</v>
      </c>
      <c r="I90" s="87">
        <f t="shared" si="10"/>
        <v>0</v>
      </c>
      <c r="J90" s="87">
        <f t="shared" si="11"/>
        <v>0</v>
      </c>
      <c r="K90" s="81"/>
      <c r="L90" s="82"/>
      <c r="M90" s="82"/>
      <c r="N90" s="83"/>
      <c r="O90" s="83"/>
      <c r="P90" s="83"/>
      <c r="Q90" s="72"/>
    </row>
    <row r="91" spans="1:17" s="73" customFormat="1" ht="26.25">
      <c r="A91" s="5">
        <v>127</v>
      </c>
      <c r="B91" s="84" t="s">
        <v>87</v>
      </c>
      <c r="C91" s="85">
        <f>IF(A91="","",(VLOOKUP(A91,Base!$B$6:$K$279,3)))</f>
        <v>0</v>
      </c>
      <c r="D91" s="86">
        <f>IF(A91="","",(VLOOKUP(A91,Base!$B$6:$K$279,4)))</f>
        <v>84</v>
      </c>
      <c r="E91" s="86">
        <f>IF(A91="","",(VLOOKUP(A91,Base!$B$6:$K$279,5)))</f>
        <v>0</v>
      </c>
      <c r="F91" s="87"/>
      <c r="G91" s="87"/>
      <c r="H91" s="88">
        <f t="shared" si="9"/>
        <v>0</v>
      </c>
      <c r="I91" s="87">
        <f t="shared" si="10"/>
        <v>0</v>
      </c>
      <c r="J91" s="87">
        <f t="shared" si="11"/>
        <v>0</v>
      </c>
      <c r="K91" s="81"/>
      <c r="L91" s="82"/>
      <c r="M91" s="82"/>
      <c r="N91" s="83"/>
      <c r="O91" s="83"/>
      <c r="P91" s="83"/>
      <c r="Q91" s="72"/>
    </row>
    <row r="92" spans="1:17" s="73" customFormat="1" ht="26.25">
      <c r="A92" s="5">
        <v>128</v>
      </c>
      <c r="B92" s="84" t="s">
        <v>88</v>
      </c>
      <c r="C92" s="85">
        <f>IF(A92="","",(VLOOKUP(A92,Base!$B$6:$K$279,3)))</f>
        <v>0</v>
      </c>
      <c r="D92" s="86">
        <f>IF(A92="","",(VLOOKUP(A92,Base!$B$6:$K$279,4)))</f>
        <v>2</v>
      </c>
      <c r="E92" s="86">
        <f>IF(A92="","",(VLOOKUP(A92,Base!$B$6:$K$279,5)))</f>
        <v>0</v>
      </c>
      <c r="F92" s="87"/>
      <c r="G92" s="87"/>
      <c r="H92" s="88">
        <f t="shared" si="9"/>
        <v>0</v>
      </c>
      <c r="I92" s="87">
        <f t="shared" si="10"/>
        <v>0</v>
      </c>
      <c r="J92" s="87">
        <f t="shared" si="11"/>
        <v>0</v>
      </c>
      <c r="K92" s="81"/>
      <c r="L92" s="82"/>
      <c r="M92" s="82"/>
      <c r="N92" s="83"/>
      <c r="O92" s="83"/>
      <c r="P92" s="83"/>
      <c r="Q92" s="72"/>
    </row>
    <row r="93" spans="1:17" s="73" customFormat="1" ht="26.25">
      <c r="A93" s="5">
        <v>129</v>
      </c>
      <c r="B93" s="84" t="s">
        <v>89</v>
      </c>
      <c r="C93" s="85">
        <f>IF(A93="","",(VLOOKUP(A93,Base!$B$6:$K$279,3)))</f>
        <v>0</v>
      </c>
      <c r="D93" s="86">
        <f>IF(A93="","",(VLOOKUP(A93,Base!$B$6:$K$279,4)))</f>
        <v>34</v>
      </c>
      <c r="E93" s="86">
        <f>IF(A93="","",(VLOOKUP(A93,Base!$B$6:$K$279,5)))</f>
        <v>0</v>
      </c>
      <c r="F93" s="87"/>
      <c r="G93" s="87"/>
      <c r="H93" s="88">
        <f t="shared" si="9"/>
        <v>0</v>
      </c>
      <c r="I93" s="87">
        <f t="shared" si="10"/>
        <v>0</v>
      </c>
      <c r="J93" s="87">
        <f t="shared" si="11"/>
        <v>0</v>
      </c>
      <c r="K93" s="81"/>
      <c r="L93" s="82"/>
      <c r="M93" s="82"/>
      <c r="N93" s="83"/>
      <c r="O93" s="83"/>
      <c r="P93" s="83"/>
      <c r="Q93" s="72"/>
    </row>
    <row r="94" spans="1:17" s="73" customFormat="1" ht="26.25">
      <c r="A94" s="5">
        <v>130</v>
      </c>
      <c r="B94" s="84" t="s">
        <v>90</v>
      </c>
      <c r="C94" s="85">
        <f>IF(A94="","",(VLOOKUP(A94,Base!$B$6:$K$279,3)))</f>
        <v>0</v>
      </c>
      <c r="D94" s="86">
        <f>IF(A94="","",(VLOOKUP(A94,Base!$B$6:$K$279,4)))</f>
        <v>4</v>
      </c>
      <c r="E94" s="86">
        <f>IF(A94="","",(VLOOKUP(A94,Base!$B$6:$K$279,5)))</f>
        <v>0</v>
      </c>
      <c r="F94" s="87"/>
      <c r="G94" s="87"/>
      <c r="H94" s="88">
        <f t="shared" si="9"/>
        <v>0</v>
      </c>
      <c r="I94" s="87">
        <f t="shared" si="10"/>
        <v>0</v>
      </c>
      <c r="J94" s="87">
        <f t="shared" si="11"/>
        <v>0</v>
      </c>
      <c r="K94" s="81"/>
      <c r="L94" s="82"/>
      <c r="M94" s="82"/>
      <c r="N94" s="83"/>
      <c r="O94" s="83"/>
      <c r="P94" s="83"/>
      <c r="Q94" s="72"/>
    </row>
    <row r="95" spans="1:17" s="73" customFormat="1" ht="26.25">
      <c r="A95" s="5">
        <v>131</v>
      </c>
      <c r="B95" s="84" t="s">
        <v>91</v>
      </c>
      <c r="C95" s="85">
        <f>IF(A95="","",(VLOOKUP(A95,Base!$B$6:$K$279,3)))</f>
        <v>0</v>
      </c>
      <c r="D95" s="86">
        <f>IF(A95="","",(VLOOKUP(A95,Base!$B$6:$K$279,4)))</f>
        <v>6</v>
      </c>
      <c r="E95" s="86">
        <f>IF(A95="","",(VLOOKUP(A95,Base!$B$6:$K$279,5)))</f>
        <v>0</v>
      </c>
      <c r="F95" s="87"/>
      <c r="G95" s="87"/>
      <c r="H95" s="88">
        <f t="shared" si="9"/>
        <v>0</v>
      </c>
      <c r="I95" s="87">
        <f t="shared" si="10"/>
        <v>0</v>
      </c>
      <c r="J95" s="87">
        <f t="shared" si="11"/>
        <v>0</v>
      </c>
      <c r="K95" s="81"/>
      <c r="L95" s="82"/>
      <c r="M95" s="82"/>
      <c r="N95" s="83"/>
      <c r="O95" s="83"/>
      <c r="P95" s="83"/>
      <c r="Q95" s="72"/>
    </row>
    <row r="96" spans="1:17" s="73" customFormat="1" ht="26.25">
      <c r="A96" s="5">
        <v>132</v>
      </c>
      <c r="B96" s="84" t="s">
        <v>92</v>
      </c>
      <c r="C96" s="85">
        <f>IF(A96="","",(VLOOKUP(A96,Base!$B$6:$K$279,3)))</f>
        <v>0</v>
      </c>
      <c r="D96" s="86">
        <f>IF(A96="","",(VLOOKUP(A96,Base!$B$6:$K$279,4)))</f>
        <v>14</v>
      </c>
      <c r="E96" s="86">
        <f>IF(A96="","",(VLOOKUP(A96,Base!$B$6:$K$279,5)))</f>
        <v>0</v>
      </c>
      <c r="F96" s="87"/>
      <c r="G96" s="87"/>
      <c r="H96" s="88">
        <f t="shared" si="9"/>
        <v>0</v>
      </c>
      <c r="I96" s="87">
        <f t="shared" si="10"/>
        <v>0</v>
      </c>
      <c r="J96" s="87">
        <f t="shared" si="11"/>
        <v>0</v>
      </c>
      <c r="K96" s="81"/>
      <c r="L96" s="82"/>
      <c r="M96" s="82"/>
      <c r="N96" s="83"/>
      <c r="O96" s="83"/>
      <c r="P96" s="83"/>
      <c r="Q96" s="72"/>
    </row>
    <row r="97" spans="1:17" s="73" customFormat="1" ht="26.25">
      <c r="A97" s="5">
        <v>133</v>
      </c>
      <c r="B97" s="84" t="s">
        <v>93</v>
      </c>
      <c r="C97" s="85">
        <f>IF(A97="","",(VLOOKUP(A97,Base!$B$6:$K$279,3)))</f>
        <v>0</v>
      </c>
      <c r="D97" s="86">
        <f>IF(A97="","",(VLOOKUP(A97,Base!$B$6:$K$279,4)))</f>
        <v>24</v>
      </c>
      <c r="E97" s="86">
        <f>IF(A97="","",(VLOOKUP(A97,Base!$B$6:$K$279,5)))</f>
        <v>0</v>
      </c>
      <c r="F97" s="87"/>
      <c r="G97" s="87"/>
      <c r="H97" s="88">
        <f t="shared" si="9"/>
        <v>0</v>
      </c>
      <c r="I97" s="87">
        <f t="shared" si="10"/>
        <v>0</v>
      </c>
      <c r="J97" s="87">
        <f t="shared" si="11"/>
        <v>0</v>
      </c>
      <c r="K97" s="81"/>
      <c r="L97" s="82"/>
      <c r="M97" s="82"/>
      <c r="N97" s="83"/>
      <c r="O97" s="83"/>
      <c r="P97" s="83"/>
      <c r="Q97" s="72"/>
    </row>
    <row r="98" spans="1:17" s="73" customFormat="1" ht="26.25">
      <c r="A98" s="5">
        <v>134</v>
      </c>
      <c r="B98" s="84" t="s">
        <v>94</v>
      </c>
      <c r="C98" s="85">
        <f>IF(A98="","",(VLOOKUP(A98,Base!$B$6:$K$279,3)))</f>
        <v>0</v>
      </c>
      <c r="D98" s="86">
        <f>IF(A98="","",(VLOOKUP(A98,Base!$B$6:$K$279,4)))</f>
        <v>12</v>
      </c>
      <c r="E98" s="86">
        <f>IF(A98="","",(VLOOKUP(A98,Base!$B$6:$K$279,5)))</f>
        <v>0</v>
      </c>
      <c r="F98" s="87"/>
      <c r="G98" s="87"/>
      <c r="H98" s="88">
        <f t="shared" si="9"/>
        <v>0</v>
      </c>
      <c r="I98" s="87">
        <f t="shared" si="10"/>
        <v>0</v>
      </c>
      <c r="J98" s="87">
        <f t="shared" si="11"/>
        <v>0</v>
      </c>
      <c r="K98" s="81"/>
      <c r="L98" s="82"/>
      <c r="M98" s="82"/>
      <c r="N98" s="83"/>
      <c r="O98" s="83"/>
      <c r="P98" s="83"/>
      <c r="Q98" s="72"/>
    </row>
    <row r="99" spans="1:17" s="73" customFormat="1" ht="26.25">
      <c r="A99" s="5">
        <v>135</v>
      </c>
      <c r="B99" s="84" t="s">
        <v>95</v>
      </c>
      <c r="C99" s="85">
        <f>IF(A99="","",(VLOOKUP(A99,Base!$B$6:$K$279,3)))</f>
        <v>0</v>
      </c>
      <c r="D99" s="86">
        <f>IF(A99="","",(VLOOKUP(A99,Base!$B$6:$K$279,4)))</f>
        <v>6</v>
      </c>
      <c r="E99" s="86">
        <f>IF(A99="","",(VLOOKUP(A99,Base!$B$6:$K$279,5)))</f>
        <v>0</v>
      </c>
      <c r="F99" s="87"/>
      <c r="G99" s="87"/>
      <c r="H99" s="88">
        <f t="shared" si="9"/>
        <v>0</v>
      </c>
      <c r="I99" s="87">
        <f t="shared" si="10"/>
        <v>0</v>
      </c>
      <c r="J99" s="87">
        <f t="shared" si="11"/>
        <v>0</v>
      </c>
      <c r="K99" s="81"/>
      <c r="L99" s="82"/>
      <c r="M99" s="82"/>
      <c r="N99" s="83"/>
      <c r="O99" s="83"/>
      <c r="P99" s="83"/>
      <c r="Q99" s="72"/>
    </row>
    <row r="100" spans="1:17" s="73" customFormat="1" ht="26.25">
      <c r="A100" s="5">
        <v>136</v>
      </c>
      <c r="B100" s="84" t="s">
        <v>96</v>
      </c>
      <c r="C100" s="85">
        <f>IF(A100="","",(VLOOKUP(A100,Base!$B$6:$K$279,3)))</f>
        <v>0</v>
      </c>
      <c r="D100" s="86">
        <f>IF(A100="","",(VLOOKUP(A100,Base!$B$6:$K$279,4)))</f>
        <v>4</v>
      </c>
      <c r="E100" s="86">
        <f>IF(A100="","",(VLOOKUP(A100,Base!$B$6:$K$279,5)))</f>
        <v>0</v>
      </c>
      <c r="F100" s="87"/>
      <c r="G100" s="87"/>
      <c r="H100" s="88">
        <f t="shared" si="9"/>
        <v>0</v>
      </c>
      <c r="I100" s="87">
        <f t="shared" si="10"/>
        <v>0</v>
      </c>
      <c r="J100" s="87">
        <f t="shared" si="11"/>
        <v>0</v>
      </c>
      <c r="K100" s="81"/>
      <c r="L100" s="82"/>
      <c r="M100" s="82"/>
      <c r="N100" s="83"/>
      <c r="O100" s="83"/>
      <c r="P100" s="83"/>
      <c r="Q100" s="72"/>
    </row>
    <row r="101" spans="1:17" s="73" customFormat="1" ht="14.25">
      <c r="A101" s="5">
        <v>137</v>
      </c>
      <c r="B101" s="84" t="s">
        <v>97</v>
      </c>
      <c r="C101" s="85">
        <f>IF(A101="","",(VLOOKUP(A101,Base!$B$6:$K$279,3)))</f>
        <v>0</v>
      </c>
      <c r="D101" s="86">
        <f>IF(A101="","",(VLOOKUP(A101,Base!$B$6:$K$279,4)))</f>
        <v>24</v>
      </c>
      <c r="E101" s="86">
        <f>IF(A101="","",(VLOOKUP(A101,Base!$B$6:$K$279,5)))</f>
        <v>0</v>
      </c>
      <c r="F101" s="87"/>
      <c r="G101" s="87"/>
      <c r="H101" s="88">
        <f t="shared" si="9"/>
        <v>0</v>
      </c>
      <c r="I101" s="87">
        <f t="shared" si="10"/>
        <v>0</v>
      </c>
      <c r="J101" s="87">
        <f t="shared" si="11"/>
        <v>0</v>
      </c>
      <c r="K101" s="81"/>
      <c r="L101" s="82"/>
      <c r="M101" s="82"/>
      <c r="N101" s="83"/>
      <c r="O101" s="83"/>
      <c r="P101" s="83"/>
      <c r="Q101" s="72"/>
    </row>
    <row r="102" spans="1:17" s="73" customFormat="1" ht="14.25">
      <c r="A102" s="5">
        <v>138</v>
      </c>
      <c r="B102" s="84" t="s">
        <v>98</v>
      </c>
      <c r="C102" s="85">
        <f>IF(A102="","",(VLOOKUP(A102,Base!$B$6:$K$279,3)))</f>
        <v>0</v>
      </c>
      <c r="D102" s="86">
        <f>IF(A102="","",(VLOOKUP(A102,Base!$B$6:$K$279,4)))</f>
        <v>12</v>
      </c>
      <c r="E102" s="86">
        <f>IF(A102="","",(VLOOKUP(A102,Base!$B$6:$K$279,5)))</f>
        <v>0</v>
      </c>
      <c r="F102" s="87"/>
      <c r="G102" s="87"/>
      <c r="H102" s="88">
        <f t="shared" si="9"/>
        <v>0</v>
      </c>
      <c r="I102" s="87">
        <f t="shared" si="10"/>
        <v>0</v>
      </c>
      <c r="J102" s="87">
        <f t="shared" si="11"/>
        <v>0</v>
      </c>
      <c r="K102" s="81"/>
      <c r="L102" s="82"/>
      <c r="M102" s="82"/>
      <c r="N102" s="83"/>
      <c r="O102" s="83"/>
      <c r="P102" s="83"/>
      <c r="Q102" s="72"/>
    </row>
    <row r="103" spans="1:17" s="73" customFormat="1" ht="14.25">
      <c r="A103" s="5">
        <v>139</v>
      </c>
      <c r="B103" s="84" t="s">
        <v>99</v>
      </c>
      <c r="C103" s="85">
        <f>IF(A103="","",(VLOOKUP(A103,Base!$B$6:$K$279,3)))</f>
        <v>0</v>
      </c>
      <c r="D103" s="86">
        <f>IF(A103="","",(VLOOKUP(A103,Base!$B$6:$K$279,4)))</f>
        <v>88</v>
      </c>
      <c r="E103" s="86">
        <f>IF(A103="","",(VLOOKUP(A103,Base!$B$6:$K$279,5)))</f>
        <v>0</v>
      </c>
      <c r="F103" s="87"/>
      <c r="G103" s="87"/>
      <c r="H103" s="88">
        <f t="shared" si="9"/>
        <v>0</v>
      </c>
      <c r="I103" s="87">
        <f t="shared" si="10"/>
        <v>0</v>
      </c>
      <c r="J103" s="87">
        <f t="shared" si="11"/>
        <v>0</v>
      </c>
      <c r="K103" s="81"/>
      <c r="L103" s="82"/>
      <c r="M103" s="82"/>
      <c r="N103" s="83"/>
      <c r="O103" s="83"/>
      <c r="P103" s="83"/>
      <c r="Q103" s="72"/>
    </row>
    <row r="104" spans="1:17" s="73" customFormat="1" ht="14.25">
      <c r="A104" s="5">
        <v>140</v>
      </c>
      <c r="B104" s="84" t="s">
        <v>100</v>
      </c>
      <c r="C104" s="85">
        <f>IF(A104="","",(VLOOKUP(A104,Base!$B$6:$K$279,3)))</f>
        <v>0</v>
      </c>
      <c r="D104" s="86">
        <f>IF(A104="","",(VLOOKUP(A104,Base!$B$6:$K$279,4)))</f>
        <v>90</v>
      </c>
      <c r="E104" s="86">
        <f>IF(A104="","",(VLOOKUP(A104,Base!$B$6:$K$279,5)))</f>
        <v>0</v>
      </c>
      <c r="F104" s="87"/>
      <c r="G104" s="87"/>
      <c r="H104" s="88">
        <f t="shared" si="9"/>
        <v>0</v>
      </c>
      <c r="I104" s="87">
        <f t="shared" si="10"/>
        <v>0</v>
      </c>
      <c r="J104" s="87">
        <f t="shared" si="11"/>
        <v>0</v>
      </c>
      <c r="K104" s="81"/>
      <c r="L104" s="82"/>
      <c r="M104" s="82"/>
      <c r="N104" s="83"/>
      <c r="O104" s="83"/>
      <c r="P104" s="83"/>
      <c r="Q104" s="72"/>
    </row>
    <row r="105" spans="1:17" s="73" customFormat="1" ht="14.25">
      <c r="A105" s="5">
        <v>141</v>
      </c>
      <c r="B105" s="84" t="s">
        <v>101</v>
      </c>
      <c r="C105" s="85">
        <f>IF(A105="","",(VLOOKUP(A105,Base!$B$6:$K$279,3)))</f>
        <v>0</v>
      </c>
      <c r="D105" s="86">
        <f>IF(A105="","",(VLOOKUP(A105,Base!$B$6:$K$279,4)))</f>
        <v>86</v>
      </c>
      <c r="E105" s="86">
        <f>IF(A105="","",(VLOOKUP(A105,Base!$B$6:$K$279,5)))</f>
        <v>0</v>
      </c>
      <c r="F105" s="87"/>
      <c r="G105" s="87"/>
      <c r="H105" s="88">
        <f t="shared" si="9"/>
        <v>0</v>
      </c>
      <c r="I105" s="87">
        <f t="shared" si="10"/>
        <v>0</v>
      </c>
      <c r="J105" s="87">
        <f t="shared" si="11"/>
        <v>0</v>
      </c>
      <c r="K105" s="81"/>
      <c r="L105" s="82"/>
      <c r="M105" s="82"/>
      <c r="N105" s="83"/>
      <c r="O105" s="83"/>
      <c r="P105" s="83"/>
      <c r="Q105" s="72"/>
    </row>
    <row r="106" spans="1:17" s="73" customFormat="1" ht="14.25">
      <c r="A106" s="5">
        <v>142</v>
      </c>
      <c r="B106" s="84" t="s">
        <v>102</v>
      </c>
      <c r="C106" s="85">
        <f>IF(A106="","",(VLOOKUP(A106,Base!$B$6:$K$279,3)))</f>
        <v>0</v>
      </c>
      <c r="D106" s="86">
        <f>IF(A106="","",(VLOOKUP(A106,Base!$B$6:$K$279,4)))</f>
        <v>17</v>
      </c>
      <c r="E106" s="86">
        <f>IF(A106="","",(VLOOKUP(A106,Base!$B$6:$K$279,5)))</f>
        <v>0</v>
      </c>
      <c r="F106" s="87"/>
      <c r="G106" s="87"/>
      <c r="H106" s="88">
        <f t="shared" si="9"/>
        <v>0</v>
      </c>
      <c r="I106" s="87">
        <f t="shared" si="10"/>
        <v>0</v>
      </c>
      <c r="J106" s="87">
        <f t="shared" si="11"/>
        <v>0</v>
      </c>
      <c r="K106" s="81"/>
      <c r="L106" s="82"/>
      <c r="M106" s="82"/>
      <c r="N106" s="83"/>
      <c r="O106" s="83"/>
      <c r="P106" s="83"/>
      <c r="Q106" s="72"/>
    </row>
    <row r="107" spans="1:17" s="73" customFormat="1" ht="14.25">
      <c r="A107" s="5">
        <v>143</v>
      </c>
      <c r="B107" s="84" t="s">
        <v>103</v>
      </c>
      <c r="C107" s="85">
        <f>IF(A107="","",(VLOOKUP(A107,Base!$B$6:$K$279,3)))</f>
        <v>0</v>
      </c>
      <c r="D107" s="86">
        <f>IF(A107="","",(VLOOKUP(A107,Base!$B$6:$K$279,4)))</f>
        <v>18</v>
      </c>
      <c r="E107" s="86">
        <f>IF(A107="","",(VLOOKUP(A107,Base!$B$6:$K$279,5)))</f>
        <v>0</v>
      </c>
      <c r="F107" s="87"/>
      <c r="G107" s="87"/>
      <c r="H107" s="88">
        <f t="shared" si="9"/>
        <v>0</v>
      </c>
      <c r="I107" s="87">
        <f t="shared" si="10"/>
        <v>0</v>
      </c>
      <c r="J107" s="87">
        <f t="shared" si="11"/>
        <v>0</v>
      </c>
      <c r="K107" s="81"/>
      <c r="L107" s="82"/>
      <c r="M107" s="82"/>
      <c r="N107" s="83"/>
      <c r="O107" s="83"/>
      <c r="P107" s="83"/>
      <c r="Q107" s="72"/>
    </row>
    <row r="108" spans="1:17" s="73" customFormat="1" ht="14.25">
      <c r="A108" s="5">
        <v>144</v>
      </c>
      <c r="B108" s="84" t="s">
        <v>104</v>
      </c>
      <c r="C108" s="85">
        <f>IF(A108="","",(VLOOKUP(A108,Base!$B$6:$K$279,3)))</f>
        <v>0</v>
      </c>
      <c r="D108" s="86">
        <f>IF(A108="","",(VLOOKUP(A108,Base!$B$6:$K$279,4)))</f>
        <v>4</v>
      </c>
      <c r="E108" s="86">
        <f>IF(A108="","",(VLOOKUP(A108,Base!$B$6:$K$279,5)))</f>
        <v>0</v>
      </c>
      <c r="F108" s="87"/>
      <c r="G108" s="87"/>
      <c r="H108" s="88">
        <f t="shared" si="9"/>
        <v>0</v>
      </c>
      <c r="I108" s="87">
        <f t="shared" si="10"/>
        <v>0</v>
      </c>
      <c r="J108" s="87">
        <f t="shared" si="11"/>
        <v>0</v>
      </c>
      <c r="K108" s="81"/>
      <c r="L108" s="82"/>
      <c r="M108" s="82"/>
      <c r="N108" s="83"/>
      <c r="O108" s="83"/>
      <c r="P108" s="83"/>
      <c r="Q108" s="72"/>
    </row>
    <row r="109" spans="1:17" s="73" customFormat="1" ht="14.25">
      <c r="A109" s="5">
        <v>145</v>
      </c>
      <c r="B109" s="84" t="s">
        <v>105</v>
      </c>
      <c r="C109" s="85">
        <f>IF(A109="","",(VLOOKUP(A109,Base!$B$6:$K$279,3)))</f>
        <v>0</v>
      </c>
      <c r="D109" s="86">
        <f>IF(A109="","",(VLOOKUP(A109,Base!$B$6:$K$279,4)))</f>
        <v>6</v>
      </c>
      <c r="E109" s="86">
        <f>IF(A109="","",(VLOOKUP(A109,Base!$B$6:$K$279,5)))</f>
        <v>0</v>
      </c>
      <c r="F109" s="87"/>
      <c r="G109" s="87"/>
      <c r="H109" s="88">
        <f t="shared" si="9"/>
        <v>0</v>
      </c>
      <c r="I109" s="87">
        <f t="shared" si="10"/>
        <v>0</v>
      </c>
      <c r="J109" s="87">
        <f t="shared" si="11"/>
        <v>0</v>
      </c>
      <c r="K109" s="81"/>
      <c r="L109" s="82"/>
      <c r="M109" s="82"/>
      <c r="N109" s="83"/>
      <c r="O109" s="83"/>
      <c r="P109" s="83"/>
      <c r="Q109" s="72"/>
    </row>
    <row r="110" spans="1:17" s="73" customFormat="1" ht="14.25">
      <c r="A110" s="5">
        <v>146</v>
      </c>
      <c r="B110" s="84" t="s">
        <v>106</v>
      </c>
      <c r="C110" s="85">
        <f>IF(A110="","",(VLOOKUP(A110,Base!$B$6:$K$279,3)))</f>
        <v>0</v>
      </c>
      <c r="D110" s="86">
        <f>IF(A110="","",(VLOOKUP(A110,Base!$B$6:$K$279,4)))</f>
        <v>2</v>
      </c>
      <c r="E110" s="86">
        <f>IF(A110="","",(VLOOKUP(A110,Base!$B$6:$K$279,5)))</f>
        <v>0</v>
      </c>
      <c r="F110" s="87"/>
      <c r="G110" s="87"/>
      <c r="H110" s="88">
        <f t="shared" si="9"/>
        <v>0</v>
      </c>
      <c r="I110" s="87">
        <f t="shared" si="10"/>
        <v>0</v>
      </c>
      <c r="J110" s="87">
        <f t="shared" si="11"/>
        <v>0</v>
      </c>
      <c r="K110" s="81"/>
      <c r="L110" s="82"/>
      <c r="M110" s="82"/>
      <c r="N110" s="83"/>
      <c r="O110" s="83"/>
      <c r="P110" s="83"/>
      <c r="Q110" s="72"/>
    </row>
    <row r="111" spans="1:17" s="73" customFormat="1" ht="14.25">
      <c r="A111" s="5">
        <v>147</v>
      </c>
      <c r="B111" s="84" t="s">
        <v>107</v>
      </c>
      <c r="C111" s="85">
        <f>IF(A111="","",(VLOOKUP(A111,Base!$B$6:$K$279,3)))</f>
        <v>0</v>
      </c>
      <c r="D111" s="86">
        <f>IF(A111="","",(VLOOKUP(A111,Base!$B$6:$K$279,4)))</f>
        <v>11</v>
      </c>
      <c r="E111" s="86">
        <f>IF(A111="","",(VLOOKUP(A111,Base!$B$6:$K$279,5)))</f>
        <v>0</v>
      </c>
      <c r="F111" s="87"/>
      <c r="G111" s="87"/>
      <c r="H111" s="88">
        <f t="shared" si="9"/>
        <v>0</v>
      </c>
      <c r="I111" s="87">
        <f t="shared" si="10"/>
        <v>0</v>
      </c>
      <c r="J111" s="87">
        <f t="shared" si="11"/>
        <v>0</v>
      </c>
      <c r="K111" s="81"/>
      <c r="L111" s="82"/>
      <c r="M111" s="82"/>
      <c r="N111" s="83"/>
      <c r="O111" s="83"/>
      <c r="P111" s="83"/>
      <c r="Q111" s="72"/>
    </row>
    <row r="112" spans="1:17" s="73" customFormat="1" ht="14.25">
      <c r="A112" s="5">
        <v>148</v>
      </c>
      <c r="B112" s="84" t="s">
        <v>108</v>
      </c>
      <c r="C112" s="85">
        <f>IF(A112="","",(VLOOKUP(A112,Base!$B$6:$K$279,3)))</f>
        <v>0</v>
      </c>
      <c r="D112" s="86">
        <f>IF(A112="","",(VLOOKUP(A112,Base!$B$6:$K$279,4)))</f>
        <v>2</v>
      </c>
      <c r="E112" s="86">
        <f>IF(A112="","",(VLOOKUP(A112,Base!$B$6:$K$279,5)))</f>
        <v>0</v>
      </c>
      <c r="F112" s="87"/>
      <c r="G112" s="87"/>
      <c r="H112" s="88">
        <f t="shared" si="9"/>
        <v>0</v>
      </c>
      <c r="I112" s="87">
        <f t="shared" si="10"/>
        <v>0</v>
      </c>
      <c r="J112" s="87">
        <f t="shared" si="11"/>
        <v>0</v>
      </c>
      <c r="K112" s="81"/>
      <c r="L112" s="82"/>
      <c r="M112" s="82"/>
      <c r="N112" s="83"/>
      <c r="O112" s="83"/>
      <c r="P112" s="83"/>
      <c r="Q112" s="72"/>
    </row>
    <row r="113" spans="1:17" s="73" customFormat="1" ht="14.25">
      <c r="A113" s="5">
        <v>149</v>
      </c>
      <c r="B113" s="84" t="s">
        <v>109</v>
      </c>
      <c r="C113" s="85">
        <f>IF(A113="","",(VLOOKUP(A113,Base!$B$6:$K$279,3)))</f>
        <v>0</v>
      </c>
      <c r="D113" s="86">
        <f>IF(A113="","",(VLOOKUP(A113,Base!$B$6:$K$279,4)))</f>
        <v>2</v>
      </c>
      <c r="E113" s="86">
        <f>IF(A113="","",(VLOOKUP(A113,Base!$B$6:$K$279,5)))</f>
        <v>0</v>
      </c>
      <c r="F113" s="87"/>
      <c r="G113" s="87"/>
      <c r="H113" s="88">
        <f t="shared" si="9"/>
        <v>0</v>
      </c>
      <c r="I113" s="87">
        <f t="shared" si="10"/>
        <v>0</v>
      </c>
      <c r="J113" s="87">
        <f t="shared" si="11"/>
        <v>0</v>
      </c>
      <c r="K113" s="81"/>
      <c r="L113" s="82"/>
      <c r="M113" s="82"/>
      <c r="N113" s="83"/>
      <c r="O113" s="83"/>
      <c r="P113" s="83"/>
      <c r="Q113" s="72"/>
    </row>
    <row r="114" spans="1:17" s="73" customFormat="1" ht="26.25">
      <c r="A114" s="5">
        <v>150</v>
      </c>
      <c r="B114" s="84" t="s">
        <v>110</v>
      </c>
      <c r="C114" s="85">
        <f>IF(A114="","",(VLOOKUP(A114,Base!$B$6:$K$279,3)))</f>
        <v>0</v>
      </c>
      <c r="D114" s="86">
        <f>IF(A114="","",(VLOOKUP(A114,Base!$B$6:$K$279,4)))</f>
        <v>4</v>
      </c>
      <c r="E114" s="86">
        <f>IF(A114="","",(VLOOKUP(A114,Base!$B$6:$K$279,5)))</f>
        <v>0</v>
      </c>
      <c r="F114" s="87"/>
      <c r="G114" s="87"/>
      <c r="H114" s="88">
        <f t="shared" si="9"/>
        <v>0</v>
      </c>
      <c r="I114" s="87">
        <f t="shared" si="10"/>
        <v>0</v>
      </c>
      <c r="J114" s="87">
        <f t="shared" si="11"/>
        <v>0</v>
      </c>
      <c r="K114" s="81"/>
      <c r="L114" s="82"/>
      <c r="M114" s="82"/>
      <c r="N114" s="83"/>
      <c r="O114" s="83"/>
      <c r="P114" s="83"/>
      <c r="Q114" s="72"/>
    </row>
    <row r="115" spans="1:17" s="73" customFormat="1" ht="26.25">
      <c r="A115" s="5">
        <v>151</v>
      </c>
      <c r="B115" s="84" t="s">
        <v>111</v>
      </c>
      <c r="C115" s="85">
        <f>IF(A115="","",(VLOOKUP(A115,Base!$B$6:$K$279,3)))</f>
        <v>0</v>
      </c>
      <c r="D115" s="86">
        <f>IF(A115="","",(VLOOKUP(A115,Base!$B$6:$K$279,4)))</f>
        <v>2</v>
      </c>
      <c r="E115" s="86">
        <f>IF(A115="","",(VLOOKUP(A115,Base!$B$6:$K$279,5)))</f>
        <v>0</v>
      </c>
      <c r="F115" s="87"/>
      <c r="G115" s="87"/>
      <c r="H115" s="88">
        <f t="shared" si="9"/>
        <v>0</v>
      </c>
      <c r="I115" s="87">
        <f t="shared" si="10"/>
        <v>0</v>
      </c>
      <c r="J115" s="87">
        <f t="shared" si="11"/>
        <v>0</v>
      </c>
      <c r="K115" s="81"/>
      <c r="L115" s="82"/>
      <c r="M115" s="82"/>
      <c r="N115" s="83"/>
      <c r="O115" s="83"/>
      <c r="P115" s="83"/>
      <c r="Q115" s="72"/>
    </row>
    <row r="116" spans="1:17" s="73" customFormat="1" ht="26.25">
      <c r="A116" s="5">
        <v>152</v>
      </c>
      <c r="B116" s="84" t="s">
        <v>112</v>
      </c>
      <c r="C116" s="85">
        <f>IF(A116="","",(VLOOKUP(A116,Base!$B$6:$K$279,3)))</f>
        <v>0</v>
      </c>
      <c r="D116" s="86">
        <f>IF(A116="","",(VLOOKUP(A116,Base!$B$6:$K$279,4)))</f>
        <v>2</v>
      </c>
      <c r="E116" s="86">
        <f>IF(A116="","",(VLOOKUP(A116,Base!$B$6:$K$279,5)))</f>
        <v>0</v>
      </c>
      <c r="F116" s="87"/>
      <c r="G116" s="87"/>
      <c r="H116" s="88">
        <f t="shared" si="9"/>
        <v>0</v>
      </c>
      <c r="I116" s="87">
        <f t="shared" si="10"/>
        <v>0</v>
      </c>
      <c r="J116" s="87">
        <f t="shared" si="11"/>
        <v>0</v>
      </c>
      <c r="K116" s="81"/>
      <c r="L116" s="82"/>
      <c r="M116" s="82"/>
      <c r="N116" s="83"/>
      <c r="O116" s="83"/>
      <c r="P116" s="83"/>
      <c r="Q116" s="72"/>
    </row>
    <row r="117" spans="1:17" s="73" customFormat="1" ht="26.25">
      <c r="A117" s="5">
        <v>153</v>
      </c>
      <c r="B117" s="84" t="s">
        <v>113</v>
      </c>
      <c r="C117" s="85">
        <f>IF(A117="","",(VLOOKUP(A117,Base!$B$6:$K$279,3)))</f>
        <v>0</v>
      </c>
      <c r="D117" s="86">
        <f>IF(A117="","",(VLOOKUP(A117,Base!$B$6:$K$279,4)))</f>
        <v>2</v>
      </c>
      <c r="E117" s="86">
        <f>IF(A117="","",(VLOOKUP(A117,Base!$B$6:$K$279,5)))</f>
        <v>0</v>
      </c>
      <c r="F117" s="87"/>
      <c r="G117" s="87"/>
      <c r="H117" s="88">
        <f t="shared" si="9"/>
        <v>0</v>
      </c>
      <c r="I117" s="87">
        <f t="shared" si="10"/>
        <v>0</v>
      </c>
      <c r="J117" s="87">
        <f t="shared" si="11"/>
        <v>0</v>
      </c>
      <c r="K117" s="81"/>
      <c r="L117" s="82"/>
      <c r="M117" s="82"/>
      <c r="N117" s="83"/>
      <c r="O117" s="83"/>
      <c r="P117" s="83"/>
      <c r="Q117" s="72"/>
    </row>
    <row r="118" spans="1:17" s="73" customFormat="1" ht="26.25">
      <c r="A118" s="5">
        <v>154</v>
      </c>
      <c r="B118" s="84" t="s">
        <v>114</v>
      </c>
      <c r="C118" s="85">
        <f>IF(A118="","",(VLOOKUP(A118,Base!$B$6:$K$279,3)))</f>
        <v>0</v>
      </c>
      <c r="D118" s="86">
        <f>IF(A118="","",(VLOOKUP(A118,Base!$B$6:$K$279,4)))</f>
        <v>2</v>
      </c>
      <c r="E118" s="86">
        <f>IF(A118="","",(VLOOKUP(A118,Base!$B$6:$K$279,5)))</f>
        <v>0</v>
      </c>
      <c r="F118" s="87"/>
      <c r="G118" s="87"/>
      <c r="H118" s="88">
        <f t="shared" si="9"/>
        <v>0</v>
      </c>
      <c r="I118" s="87">
        <f t="shared" si="10"/>
        <v>0</v>
      </c>
      <c r="J118" s="87">
        <f t="shared" si="11"/>
        <v>0</v>
      </c>
      <c r="K118" s="81"/>
      <c r="L118" s="82"/>
      <c r="M118" s="82"/>
      <c r="N118" s="83"/>
      <c r="O118" s="83"/>
      <c r="P118" s="83"/>
      <c r="Q118" s="72"/>
    </row>
    <row r="119" spans="1:17" s="73" customFormat="1" ht="26.25">
      <c r="A119" s="5">
        <v>155</v>
      </c>
      <c r="B119" s="84" t="s">
        <v>115</v>
      </c>
      <c r="C119" s="85">
        <f>IF(A119="","",(VLOOKUP(A119,Base!$B$6:$K$279,3)))</f>
        <v>0</v>
      </c>
      <c r="D119" s="86">
        <f>IF(A119="","",(VLOOKUP(A119,Base!$B$6:$K$279,4)))</f>
        <v>2</v>
      </c>
      <c r="E119" s="86">
        <f>IF(A119="","",(VLOOKUP(A119,Base!$B$6:$K$279,5)))</f>
        <v>0</v>
      </c>
      <c r="F119" s="87"/>
      <c r="G119" s="87"/>
      <c r="H119" s="88">
        <f t="shared" si="9"/>
        <v>0</v>
      </c>
      <c r="I119" s="87">
        <f t="shared" si="10"/>
        <v>0</v>
      </c>
      <c r="J119" s="87">
        <f t="shared" si="11"/>
        <v>0</v>
      </c>
      <c r="K119" s="81"/>
      <c r="L119" s="82"/>
      <c r="M119" s="82"/>
      <c r="N119" s="83"/>
      <c r="O119" s="83"/>
      <c r="P119" s="83"/>
      <c r="Q119" s="72"/>
    </row>
    <row r="120" spans="1:17" s="73" customFormat="1" ht="26.25">
      <c r="A120" s="5">
        <v>157</v>
      </c>
      <c r="B120" s="84" t="s">
        <v>116</v>
      </c>
      <c r="C120" s="85">
        <f>IF(A120="","",(VLOOKUP(A120,Base!$B$6:$K$279,3)))</f>
        <v>0</v>
      </c>
      <c r="D120" s="86">
        <f>IF(A120="","",(VLOOKUP(A120,Base!$B$6:$K$279,4)))</f>
        <v>2</v>
      </c>
      <c r="E120" s="86">
        <f>IF(A120="","",(VLOOKUP(A120,Base!$B$6:$K$279,5)))</f>
        <v>0</v>
      </c>
      <c r="F120" s="87"/>
      <c r="G120" s="87"/>
      <c r="H120" s="88">
        <f t="shared" si="9"/>
        <v>0</v>
      </c>
      <c r="I120" s="87">
        <f t="shared" si="10"/>
        <v>0</v>
      </c>
      <c r="J120" s="87">
        <f t="shared" si="11"/>
        <v>0</v>
      </c>
      <c r="K120" s="81"/>
      <c r="L120" s="82"/>
      <c r="M120" s="82"/>
      <c r="N120" s="83"/>
      <c r="O120" s="83"/>
      <c r="P120" s="83"/>
      <c r="Q120" s="72"/>
    </row>
    <row r="121" spans="1:17" s="73" customFormat="1" ht="26.25">
      <c r="A121" s="5">
        <v>158</v>
      </c>
      <c r="B121" s="84" t="s">
        <v>117</v>
      </c>
      <c r="C121" s="85">
        <f>IF(A121="","",(VLOOKUP(A121,Base!$B$6:$K$279,3)))</f>
        <v>0</v>
      </c>
      <c r="D121" s="86">
        <f>IF(A121="","",(VLOOKUP(A121,Base!$B$6:$K$279,4)))</f>
        <v>1</v>
      </c>
      <c r="E121" s="86">
        <f>IF(A121="","",(VLOOKUP(A121,Base!$B$6:$K$279,5)))</f>
        <v>0</v>
      </c>
      <c r="F121" s="87"/>
      <c r="G121" s="87"/>
      <c r="H121" s="88">
        <f t="shared" si="9"/>
        <v>0</v>
      </c>
      <c r="I121" s="87">
        <f t="shared" si="10"/>
        <v>0</v>
      </c>
      <c r="J121" s="87">
        <f t="shared" si="11"/>
        <v>0</v>
      </c>
      <c r="K121" s="81"/>
      <c r="L121" s="82"/>
      <c r="M121" s="82"/>
      <c r="N121" s="83"/>
      <c r="O121" s="83"/>
      <c r="P121" s="83"/>
      <c r="Q121" s="72"/>
    </row>
    <row r="122" spans="1:17" s="73" customFormat="1" ht="14.25">
      <c r="A122" s="5">
        <v>159</v>
      </c>
      <c r="B122" s="84" t="s">
        <v>118</v>
      </c>
      <c r="C122" s="85">
        <f>IF(A122="","",(VLOOKUP(A122,Base!$B$6:$K$279,3)))</f>
        <v>0</v>
      </c>
      <c r="D122" s="86">
        <f>IF(A122="","",(VLOOKUP(A122,Base!$B$6:$K$279,4)))</f>
        <v>2</v>
      </c>
      <c r="E122" s="86">
        <f>IF(A122="","",(VLOOKUP(A122,Base!$B$6:$K$279,5)))</f>
        <v>0</v>
      </c>
      <c r="F122" s="87"/>
      <c r="G122" s="87"/>
      <c r="H122" s="88">
        <f t="shared" si="9"/>
        <v>0</v>
      </c>
      <c r="I122" s="87">
        <f t="shared" si="10"/>
        <v>0</v>
      </c>
      <c r="J122" s="87">
        <f t="shared" si="11"/>
        <v>0</v>
      </c>
      <c r="K122" s="81"/>
      <c r="L122" s="82"/>
      <c r="M122" s="82"/>
      <c r="N122" s="83"/>
      <c r="O122" s="83"/>
      <c r="P122" s="83"/>
      <c r="Q122" s="72"/>
    </row>
    <row r="123" spans="1:17" s="73" customFormat="1" ht="14.25">
      <c r="A123" s="5">
        <v>160</v>
      </c>
      <c r="B123" s="84" t="s">
        <v>119</v>
      </c>
      <c r="C123" s="85">
        <f>IF(A123="","",(VLOOKUP(A123,Base!$B$6:$K$279,3)))</f>
        <v>0</v>
      </c>
      <c r="D123" s="86">
        <f>IF(A123="","",(VLOOKUP(A123,Base!$B$6:$K$279,4)))</f>
        <v>2</v>
      </c>
      <c r="E123" s="86">
        <f>IF(A123="","",(VLOOKUP(A123,Base!$B$6:$K$279,5)))</f>
        <v>0</v>
      </c>
      <c r="F123" s="87"/>
      <c r="G123" s="87"/>
      <c r="H123" s="88">
        <f t="shared" si="9"/>
        <v>0</v>
      </c>
      <c r="I123" s="87">
        <f t="shared" si="10"/>
        <v>0</v>
      </c>
      <c r="J123" s="87">
        <f t="shared" si="11"/>
        <v>0</v>
      </c>
      <c r="K123" s="81"/>
      <c r="L123" s="82"/>
      <c r="M123" s="82"/>
      <c r="N123" s="83"/>
      <c r="O123" s="83"/>
      <c r="P123" s="83"/>
      <c r="Q123" s="72"/>
    </row>
    <row r="124" spans="1:17" s="73" customFormat="1" ht="38.25">
      <c r="A124" s="5">
        <v>161</v>
      </c>
      <c r="B124" s="84" t="s">
        <v>120</v>
      </c>
      <c r="C124" s="85">
        <f>IF(A124="","",(VLOOKUP(A124,Base!$B$6:$K$279,3)))</f>
        <v>0</v>
      </c>
      <c r="D124" s="86">
        <f>IF(A124="","",(VLOOKUP(A124,Base!$B$6:$K$279,4)))</f>
        <v>156</v>
      </c>
      <c r="E124" s="86">
        <f>IF(A124="","",(VLOOKUP(A124,Base!$B$6:$K$279,5)))</f>
        <v>0</v>
      </c>
      <c r="F124" s="87"/>
      <c r="G124" s="87"/>
      <c r="H124" s="88">
        <f t="shared" si="9"/>
        <v>0</v>
      </c>
      <c r="I124" s="87">
        <f t="shared" si="10"/>
        <v>0</v>
      </c>
      <c r="J124" s="87">
        <f t="shared" si="11"/>
        <v>0</v>
      </c>
      <c r="K124" s="81"/>
      <c r="L124" s="82"/>
      <c r="M124" s="82"/>
      <c r="N124" s="83"/>
      <c r="O124" s="83"/>
      <c r="P124" s="83"/>
      <c r="Q124" s="72"/>
    </row>
    <row r="125" spans="1:17" s="73" customFormat="1" ht="26.25">
      <c r="A125" s="5">
        <v>162</v>
      </c>
      <c r="B125" s="84" t="s">
        <v>121</v>
      </c>
      <c r="C125" s="85">
        <f>IF(A125="","",(VLOOKUP(A125,Base!$B$6:$K$279,3)))</f>
        <v>0</v>
      </c>
      <c r="D125" s="86">
        <f>IF(A125="","",(VLOOKUP(A125,Base!$B$6:$K$279,4)))</f>
        <v>5</v>
      </c>
      <c r="E125" s="86">
        <f>IF(A125="","",(VLOOKUP(A125,Base!$B$6:$K$279,5)))</f>
        <v>0</v>
      </c>
      <c r="F125" s="87"/>
      <c r="G125" s="87"/>
      <c r="H125" s="88">
        <f t="shared" si="9"/>
        <v>0</v>
      </c>
      <c r="I125" s="87">
        <f t="shared" si="10"/>
        <v>0</v>
      </c>
      <c r="J125" s="87">
        <f t="shared" si="11"/>
        <v>0</v>
      </c>
      <c r="K125" s="81"/>
      <c r="L125" s="82"/>
      <c r="M125" s="82"/>
      <c r="N125" s="83"/>
      <c r="O125" s="83"/>
      <c r="P125" s="83"/>
      <c r="Q125" s="72"/>
    </row>
    <row r="126" spans="1:17" s="73" customFormat="1" ht="14.25">
      <c r="A126" s="5"/>
      <c r="B126" s="84"/>
      <c r="C126" s="85"/>
      <c r="D126" s="86"/>
      <c r="E126" s="86"/>
      <c r="F126" s="87"/>
      <c r="G126" s="87"/>
      <c r="H126" s="88"/>
      <c r="I126" s="87"/>
      <c r="J126" s="87"/>
      <c r="K126" s="81"/>
      <c r="L126" s="82"/>
      <c r="M126" s="82"/>
      <c r="N126" s="83"/>
      <c r="O126" s="83"/>
      <c r="P126" s="83"/>
      <c r="Q126" s="72"/>
    </row>
    <row r="127" spans="1:17" s="73" customFormat="1" ht="14.25">
      <c r="A127" s="5"/>
      <c r="B127" s="84">
        <f>IF(A127="","",(VLOOKUP(A127,Base!$B$6:$K$279,2)))</f>
        <v>0</v>
      </c>
      <c r="C127" s="85">
        <f>IF(A127="","",(VLOOKUP(A127,Base!$B$6:$K$279,3)))</f>
      </c>
      <c r="D127" s="86">
        <f>IF(A127="","",(VLOOKUP(A127,Base!$B$6:$K$279,4)))</f>
        <v>0</v>
      </c>
      <c r="E127" s="86"/>
      <c r="F127" s="102"/>
      <c r="G127" s="102"/>
      <c r="H127" s="88"/>
      <c r="I127" s="87"/>
      <c r="J127" s="87"/>
      <c r="K127" s="81"/>
      <c r="L127" s="82"/>
      <c r="M127" s="82"/>
      <c r="N127" s="83"/>
      <c r="O127" s="83"/>
      <c r="P127" s="83"/>
      <c r="Q127" s="72"/>
    </row>
    <row r="128" spans="1:17" s="73" customFormat="1" ht="14.25">
      <c r="A128" s="5">
        <v>278</v>
      </c>
      <c r="B128" s="62">
        <v>5</v>
      </c>
      <c r="C128" s="63" t="str">
        <f>IF(A128="","",(VLOOKUP(A128,Base!$B$6:$K$279,3)))</f>
        <v>Outros</v>
      </c>
      <c r="D128" s="64"/>
      <c r="E128" s="65"/>
      <c r="F128" s="66"/>
      <c r="G128" s="67"/>
      <c r="H128" s="66"/>
      <c r="I128" s="68"/>
      <c r="J128" s="68"/>
      <c r="K128" s="69"/>
      <c r="L128" s="70"/>
      <c r="M128" s="70"/>
      <c r="N128" s="70"/>
      <c r="O128" s="71"/>
      <c r="P128" s="70"/>
      <c r="Q128" s="72"/>
    </row>
    <row r="129" spans="1:17" s="73" customFormat="1" ht="14.25">
      <c r="A129" s="5"/>
      <c r="B129" s="84">
        <f>IF(A129="","",(VLOOKUP(A129,Base!$B$6:$K$279,2)))</f>
        <v>0</v>
      </c>
      <c r="C129" s="85">
        <f>IF(A129="","",(VLOOKUP(A129,Base!$B$6:$K$279,3)))</f>
      </c>
      <c r="D129" s="86">
        <f>IF(A129="","",(VLOOKUP(A129,Base!$B$6:$K$279,4)))</f>
      </c>
      <c r="E129" s="86">
        <f>IF(A129="","",(VLOOKUP(A129,Base!$B$6:$K$279,5)))</f>
      </c>
      <c r="F129" s="102"/>
      <c r="G129" s="102"/>
      <c r="H129" s="88"/>
      <c r="I129" s="87"/>
      <c r="J129" s="87"/>
      <c r="K129" s="81"/>
      <c r="L129" s="82"/>
      <c r="M129" s="82"/>
      <c r="N129" s="83"/>
      <c r="O129" s="83"/>
      <c r="P129" s="83"/>
      <c r="Q129" s="72"/>
    </row>
    <row r="130" spans="1:17" s="73" customFormat="1" ht="26.25">
      <c r="A130" s="5">
        <v>282</v>
      </c>
      <c r="B130" s="84" t="s">
        <v>122</v>
      </c>
      <c r="C130" s="85" t="str">
        <f>IF(A130="","",(VLOOKUP(A130,Base!$B$6:$K$279,3)))</f>
        <v>Içamento resfriadores, torres, quadros elétricos e bombas ao local de instalação</v>
      </c>
      <c r="D130" s="86">
        <f>IF(A130="","",(VLOOKUP(A130,Base!$B$6:$K$279,4)))</f>
        <v>1</v>
      </c>
      <c r="E130" s="86" t="str">
        <f>IF(A130="","",(VLOOKUP(A130,Base!$B$6:$K$279,5)))</f>
        <v>cj</v>
      </c>
      <c r="F130" s="87"/>
      <c r="G130" s="87">
        <v>0</v>
      </c>
      <c r="H130" s="88">
        <f>D130*F130</f>
        <v>0</v>
      </c>
      <c r="I130" s="87">
        <f>D130*G130</f>
        <v>0</v>
      </c>
      <c r="J130" s="87">
        <f>H130+I130</f>
        <v>0</v>
      </c>
      <c r="K130" s="81"/>
      <c r="L130" s="82"/>
      <c r="M130" s="82"/>
      <c r="N130" s="83"/>
      <c r="O130" s="83"/>
      <c r="P130" s="83"/>
      <c r="Q130" s="72"/>
    </row>
    <row r="131" spans="2:17" s="73" customFormat="1" ht="14.25">
      <c r="B131" s="103"/>
      <c r="C131" s="104"/>
      <c r="D131" s="105"/>
      <c r="E131" s="106"/>
      <c r="F131" s="107"/>
      <c r="G131" s="107"/>
      <c r="H131" s="108"/>
      <c r="I131" s="109"/>
      <c r="J131" s="109"/>
      <c r="K131" s="81"/>
      <c r="L131" s="82"/>
      <c r="M131" s="82"/>
      <c r="N131" s="83"/>
      <c r="O131" s="83"/>
      <c r="P131" s="83"/>
      <c r="Q131" s="72"/>
    </row>
    <row r="132" spans="2:13" s="110" customFormat="1" ht="15.75">
      <c r="B132" s="111" t="s">
        <v>123</v>
      </c>
      <c r="C132" s="112" t="s">
        <v>124</v>
      </c>
      <c r="D132" s="113"/>
      <c r="E132" s="113"/>
      <c r="F132" s="114"/>
      <c r="G132" s="115"/>
      <c r="H132" s="116">
        <f>SUM(H11:H131)</f>
        <v>0</v>
      </c>
      <c r="I132" s="116">
        <f>SUM(I11:I131)</f>
        <v>0</v>
      </c>
      <c r="J132" s="116">
        <f>SUM(J11:J131)</f>
        <v>0</v>
      </c>
      <c r="K132" s="117"/>
      <c r="L132" s="83"/>
      <c r="M132" s="72"/>
    </row>
    <row r="133" spans="2:13" s="110" customFormat="1" ht="14.25">
      <c r="B133" s="118"/>
      <c r="C133" s="119"/>
      <c r="D133" s="120"/>
      <c r="E133" s="120"/>
      <c r="F133" s="120"/>
      <c r="G133" s="121"/>
      <c r="H133" s="122"/>
      <c r="I133" s="122"/>
      <c r="J133" s="122"/>
      <c r="K133" s="123"/>
      <c r="L133" s="72"/>
      <c r="M133" s="72"/>
    </row>
    <row r="134" spans="1:13" ht="16.5">
      <c r="A134" s="3"/>
      <c r="B134" s="124"/>
      <c r="C134" s="125"/>
      <c r="D134" s="125"/>
      <c r="E134" s="125"/>
      <c r="F134" s="125"/>
      <c r="G134" s="126"/>
      <c r="H134" s="4"/>
      <c r="L134" s="1"/>
      <c r="M134" s="1"/>
    </row>
    <row r="135" spans="1:7" ht="16.5">
      <c r="A135" s="3"/>
      <c r="B135" s="127"/>
      <c r="C135" s="128"/>
      <c r="D135" s="128"/>
      <c r="E135" s="128"/>
      <c r="F135" s="128"/>
      <c r="G135" s="126"/>
    </row>
    <row r="136" spans="1:7" ht="16.5">
      <c r="A136" s="3"/>
      <c r="B136" s="127"/>
      <c r="C136" s="128"/>
      <c r="D136" s="128"/>
      <c r="E136" s="128"/>
      <c r="F136" s="128"/>
      <c r="G136" s="126"/>
    </row>
    <row r="137" spans="1:7" ht="16.5">
      <c r="A137" s="3"/>
      <c r="B137" s="127"/>
      <c r="C137" s="128"/>
      <c r="D137" s="128"/>
      <c r="E137" s="128"/>
      <c r="F137" s="128"/>
      <c r="G137" s="126"/>
    </row>
    <row r="138" spans="1:7" ht="16.5">
      <c r="A138" s="3"/>
      <c r="B138" s="127"/>
      <c r="C138" s="128"/>
      <c r="D138" s="128"/>
      <c r="E138" s="128"/>
      <c r="F138" s="128"/>
      <c r="G138" s="126"/>
    </row>
    <row r="139" spans="1:7" ht="16.5">
      <c r="A139" s="3"/>
      <c r="B139" s="127"/>
      <c r="C139" s="128"/>
      <c r="D139" s="128"/>
      <c r="E139" s="128"/>
      <c r="F139" s="128"/>
      <c r="G139" s="126"/>
    </row>
    <row r="140" spans="1:7" ht="16.5">
      <c r="A140" s="3"/>
      <c r="B140" s="127"/>
      <c r="C140" s="128"/>
      <c r="D140" s="128"/>
      <c r="E140" s="128"/>
      <c r="F140" s="128"/>
      <c r="G140" s="126"/>
    </row>
    <row r="141" spans="2:7" ht="16.5">
      <c r="B141" s="127"/>
      <c r="C141" s="128"/>
      <c r="D141" s="128"/>
      <c r="E141" s="128"/>
      <c r="F141" s="128"/>
      <c r="G141" s="126"/>
    </row>
    <row r="142" spans="2:7" ht="16.5">
      <c r="B142" s="127"/>
      <c r="C142" s="128"/>
      <c r="D142" s="128"/>
      <c r="E142" s="128"/>
      <c r="F142" s="128"/>
      <c r="G142" s="126"/>
    </row>
    <row r="143" spans="2:7" ht="16.5">
      <c r="B143" s="127"/>
      <c r="C143" s="128"/>
      <c r="D143" s="128"/>
      <c r="E143" s="128"/>
      <c r="F143" s="128"/>
      <c r="G143" s="126"/>
    </row>
    <row r="144" spans="2:7" ht="16.5">
      <c r="B144" s="127"/>
      <c r="C144" s="128"/>
      <c r="D144" s="128"/>
      <c r="E144" s="128"/>
      <c r="F144" s="128"/>
      <c r="G144" s="126"/>
    </row>
    <row r="145" spans="2:7" ht="16.5">
      <c r="B145" s="127"/>
      <c r="C145" s="128"/>
      <c r="D145" s="128"/>
      <c r="E145" s="128"/>
      <c r="F145" s="128"/>
      <c r="G145" s="126"/>
    </row>
    <row r="146" spans="2:7" ht="16.5">
      <c r="B146" s="127"/>
      <c r="C146" s="128"/>
      <c r="D146" s="128"/>
      <c r="E146" s="128"/>
      <c r="F146" s="128"/>
      <c r="G146" s="126"/>
    </row>
    <row r="147" spans="2:7" ht="16.5">
      <c r="B147" s="127"/>
      <c r="C147" s="128"/>
      <c r="D147" s="128"/>
      <c r="E147" s="128"/>
      <c r="F147" s="128"/>
      <c r="G147" s="126"/>
    </row>
    <row r="148" spans="2:7" ht="16.5">
      <c r="B148" s="127"/>
      <c r="C148" s="128"/>
      <c r="D148" s="128"/>
      <c r="E148" s="128"/>
      <c r="F148" s="128"/>
      <c r="G148" s="126"/>
    </row>
    <row r="149" spans="2:9" ht="16.5">
      <c r="B149" s="127"/>
      <c r="C149" s="129"/>
      <c r="D149" s="128"/>
      <c r="E149" s="128"/>
      <c r="F149" s="128"/>
      <c r="G149" s="126"/>
      <c r="I149" s="130"/>
    </row>
    <row r="150" spans="2:7" ht="16.5">
      <c r="B150" s="127"/>
      <c r="C150" s="128"/>
      <c r="D150" s="128"/>
      <c r="E150" s="128"/>
      <c r="F150" s="128"/>
      <c r="G150" s="126"/>
    </row>
    <row r="151" spans="2:7" ht="16.5">
      <c r="B151" s="127"/>
      <c r="C151" s="128"/>
      <c r="D151" s="128"/>
      <c r="E151" s="128"/>
      <c r="F151" s="128"/>
      <c r="G151" s="126"/>
    </row>
    <row r="152" spans="2:7" ht="16.5">
      <c r="B152" s="127"/>
      <c r="C152" s="128"/>
      <c r="D152" s="128"/>
      <c r="E152" s="128"/>
      <c r="F152" s="128"/>
      <c r="G152" s="126"/>
    </row>
    <row r="153" spans="2:7" ht="16.5">
      <c r="B153" s="127"/>
      <c r="C153" s="128"/>
      <c r="D153" s="128"/>
      <c r="E153" s="128"/>
      <c r="F153" s="128"/>
      <c r="G153" s="126"/>
    </row>
    <row r="154" spans="2:7" ht="16.5">
      <c r="B154" s="127"/>
      <c r="C154" s="128"/>
      <c r="D154" s="128"/>
      <c r="E154" s="128"/>
      <c r="F154" s="128"/>
      <c r="G154" s="126"/>
    </row>
    <row r="155" spans="2:7" ht="16.5">
      <c r="B155" s="131"/>
      <c r="C155" s="128"/>
      <c r="D155" s="128"/>
      <c r="E155" s="128"/>
      <c r="F155" s="128"/>
      <c r="G155" s="126"/>
    </row>
    <row r="156" spans="2:7" ht="16.5">
      <c r="B156" s="127"/>
      <c r="C156" s="128"/>
      <c r="D156" s="128"/>
      <c r="E156" s="128"/>
      <c r="F156" s="128"/>
      <c r="G156" s="126"/>
    </row>
    <row r="157" spans="2:7" ht="16.5">
      <c r="B157" s="127"/>
      <c r="C157" s="128"/>
      <c r="D157" s="128"/>
      <c r="E157" s="128"/>
      <c r="F157" s="128"/>
      <c r="G157" s="126"/>
    </row>
    <row r="158" spans="2:7" ht="16.5">
      <c r="B158" s="127"/>
      <c r="C158" s="128"/>
      <c r="D158" s="128"/>
      <c r="E158" s="128"/>
      <c r="F158" s="128"/>
      <c r="G158" s="126"/>
    </row>
    <row r="159" spans="2:7" ht="16.5">
      <c r="B159" s="127"/>
      <c r="C159" s="128"/>
      <c r="D159" s="128"/>
      <c r="E159" s="128"/>
      <c r="F159" s="128"/>
      <c r="G159" s="126"/>
    </row>
    <row r="160" spans="2:7" ht="16.5">
      <c r="B160" s="127"/>
      <c r="C160" s="128"/>
      <c r="D160" s="128"/>
      <c r="E160" s="128"/>
      <c r="F160" s="128"/>
      <c r="G160" s="126"/>
    </row>
    <row r="161" spans="2:7" ht="16.5">
      <c r="B161" s="127"/>
      <c r="C161" s="128"/>
      <c r="D161" s="128"/>
      <c r="E161" s="128"/>
      <c r="F161" s="128"/>
      <c r="G161" s="126"/>
    </row>
    <row r="162" spans="2:7" ht="16.5">
      <c r="B162" s="127"/>
      <c r="C162" s="128"/>
      <c r="D162" s="128"/>
      <c r="E162" s="128"/>
      <c r="F162" s="128"/>
      <c r="G162" s="126"/>
    </row>
    <row r="163" spans="2:7" ht="16.5">
      <c r="B163" s="127"/>
      <c r="C163" s="128"/>
      <c r="D163" s="128"/>
      <c r="E163" s="128"/>
      <c r="F163" s="128"/>
      <c r="G163" s="126"/>
    </row>
    <row r="164" spans="2:7" ht="16.5">
      <c r="B164" s="127"/>
      <c r="C164" s="128"/>
      <c r="D164" s="128"/>
      <c r="E164" s="128"/>
      <c r="F164" s="128"/>
      <c r="G164" s="126"/>
    </row>
    <row r="165" spans="2:7" ht="16.5">
      <c r="B165" s="127"/>
      <c r="C165" s="128"/>
      <c r="D165" s="128"/>
      <c r="E165" s="128"/>
      <c r="F165" s="128"/>
      <c r="G165" s="126"/>
    </row>
    <row r="166" spans="2:7" ht="16.5">
      <c r="B166" s="127"/>
      <c r="C166" s="128"/>
      <c r="D166" s="128"/>
      <c r="E166" s="128"/>
      <c r="F166" s="128"/>
      <c r="G166" s="126"/>
    </row>
    <row r="167" spans="2:7" ht="16.5">
      <c r="B167" s="127"/>
      <c r="C167" s="128"/>
      <c r="D167" s="128"/>
      <c r="E167" s="128"/>
      <c r="F167" s="128"/>
      <c r="G167" s="126"/>
    </row>
    <row r="168" spans="2:7" ht="16.5">
      <c r="B168" s="131" t="s">
        <v>123</v>
      </c>
      <c r="C168" s="128"/>
      <c r="D168" s="128"/>
      <c r="E168" s="128"/>
      <c r="F168" s="128"/>
      <c r="G168" s="132"/>
    </row>
  </sheetData>
  <sheetProtection selectLockedCells="1" selectUnlockedCells="1"/>
  <mergeCells count="9">
    <mergeCell ref="B2:J2"/>
    <mergeCell ref="B8:B9"/>
    <mergeCell ref="C8:C9"/>
    <mergeCell ref="D8:D9"/>
    <mergeCell ref="E8:E9"/>
    <mergeCell ref="H8:H9"/>
    <mergeCell ref="I8:I9"/>
    <mergeCell ref="J8:J9"/>
    <mergeCell ref="L8:M8"/>
  </mergeCells>
  <printOptions horizontalCentered="1"/>
  <pageMargins left="0.5118055555555555" right="0.5118055555555555" top="0.8611111111111112" bottom="0.7875" header="0.2" footer="0.5118055555555555"/>
  <pageSetup horizontalDpi="300" verticalDpi="300" orientation="landscape" paperSize="9" scale="70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6"/>
  <sheetViews>
    <sheetView zoomScale="110" zoomScaleNormal="110" workbookViewId="0" topLeftCell="B1">
      <selection activeCell="D7" sqref="D7"/>
    </sheetView>
  </sheetViews>
  <sheetFormatPr defaultColWidth="12.57421875" defaultRowHeight="12.75"/>
  <cols>
    <col min="1" max="2" width="11.57421875" style="1" customWidth="1"/>
    <col min="3" max="3" width="8.7109375" style="1" customWidth="1"/>
    <col min="4" max="4" width="58.57421875" style="1" customWidth="1"/>
    <col min="5" max="5" width="11.421875" style="1" customWidth="1"/>
    <col min="6" max="7" width="11.57421875" style="1" customWidth="1"/>
    <col min="8" max="8" width="15.421875" style="1" customWidth="1"/>
    <col min="9" max="9" width="11.57421875" style="1" customWidth="1"/>
    <col min="10" max="10" width="14.00390625" style="1" customWidth="1"/>
    <col min="11" max="11" width="15.57421875" style="1" customWidth="1"/>
    <col min="12" max="12" width="16.00390625" style="1" customWidth="1"/>
    <col min="13" max="16384" width="11.57421875" style="1" customWidth="1"/>
  </cols>
  <sheetData>
    <row r="1" spans="1:14" ht="19.5">
      <c r="A1" s="5"/>
      <c r="B1" s="5"/>
      <c r="C1" s="133" t="s">
        <v>125</v>
      </c>
      <c r="D1" s="134"/>
      <c r="E1" s="135"/>
      <c r="F1" s="136"/>
      <c r="G1" s="135"/>
      <c r="H1" s="135"/>
      <c r="I1" s="137" t="s">
        <v>126</v>
      </c>
      <c r="J1" s="137"/>
      <c r="K1" s="138"/>
      <c r="N1" s="139"/>
    </row>
    <row r="2" spans="1:14" ht="12.75">
      <c r="A2" s="5"/>
      <c r="B2" s="5"/>
      <c r="C2" s="140" t="s">
        <v>127</v>
      </c>
      <c r="D2" s="141" t="s">
        <v>128</v>
      </c>
      <c r="E2" s="142" t="s">
        <v>129</v>
      </c>
      <c r="F2" s="142" t="s">
        <v>130</v>
      </c>
      <c r="G2" s="142" t="s">
        <v>131</v>
      </c>
      <c r="H2" s="142" t="s">
        <v>132</v>
      </c>
      <c r="I2" s="142" t="s">
        <v>133</v>
      </c>
      <c r="J2" s="142" t="s">
        <v>134</v>
      </c>
      <c r="K2" s="143" t="s">
        <v>135</v>
      </c>
      <c r="L2" s="144"/>
      <c r="M2" s="145" t="s">
        <v>136</v>
      </c>
      <c r="N2" s="146">
        <v>1.2627</v>
      </c>
    </row>
    <row r="3" spans="1:14" ht="12.75">
      <c r="A3" s="5"/>
      <c r="B3" s="5"/>
      <c r="C3" s="147"/>
      <c r="D3" s="148"/>
      <c r="E3" s="149"/>
      <c r="F3" s="150"/>
      <c r="G3" s="151"/>
      <c r="H3" s="152"/>
      <c r="I3" s="152"/>
      <c r="J3" s="152"/>
      <c r="K3" s="153"/>
      <c r="L3" s="144"/>
      <c r="M3" s="154"/>
      <c r="N3" s="154"/>
    </row>
    <row r="4" spans="1:14" s="72" customFormat="1" ht="12.75">
      <c r="A4" s="5"/>
      <c r="B4" s="5"/>
      <c r="C4" s="147">
        <v>1</v>
      </c>
      <c r="D4" s="155" t="s">
        <v>137</v>
      </c>
      <c r="E4" s="156"/>
      <c r="F4" s="157"/>
      <c r="G4" s="158"/>
      <c r="H4" s="159">
        <f>SUM(H6:H7)</f>
        <v>459803.4</v>
      </c>
      <c r="I4" s="160"/>
      <c r="J4" s="159">
        <f>SUM(J6:J7)</f>
        <v>33579</v>
      </c>
      <c r="K4" s="153">
        <f>H4+J4</f>
        <v>493382.4</v>
      </c>
      <c r="L4" s="144"/>
      <c r="M4" s="145" t="s">
        <v>138</v>
      </c>
      <c r="N4" s="146">
        <v>1.1137</v>
      </c>
    </row>
    <row r="5" spans="1:11" s="72" customFormat="1" ht="12.75">
      <c r="A5" s="5"/>
      <c r="B5" s="5"/>
      <c r="C5" s="147"/>
      <c r="D5" s="155"/>
      <c r="E5" s="156"/>
      <c r="F5" s="157"/>
      <c r="G5" s="158"/>
      <c r="H5" s="159"/>
      <c r="I5" s="160"/>
      <c r="J5" s="159"/>
      <c r="K5" s="153"/>
    </row>
    <row r="6" spans="1:11" s="72" customFormat="1" ht="89.25">
      <c r="A6" s="5">
        <v>1</v>
      </c>
      <c r="B6" s="5">
        <v>1</v>
      </c>
      <c r="C6" s="147">
        <v>1.1</v>
      </c>
      <c r="D6" s="161" t="s">
        <v>139</v>
      </c>
      <c r="E6" s="162">
        <v>2</v>
      </c>
      <c r="F6" s="157" t="s">
        <v>140</v>
      </c>
      <c r="G6" s="160">
        <v>209673.45</v>
      </c>
      <c r="H6" s="160">
        <f aca="true" t="shared" si="0" ref="H6:H7">E6*G6</f>
        <v>419346.9</v>
      </c>
      <c r="I6" s="160">
        <v>14689.35</v>
      </c>
      <c r="J6" s="160">
        <f aca="true" t="shared" si="1" ref="J6:J7">E6*I6</f>
        <v>29378.7</v>
      </c>
      <c r="K6" s="163">
        <f aca="true" t="shared" si="2" ref="K6:K7">H6+J6</f>
        <v>448725.60000000003</v>
      </c>
    </row>
    <row r="7" spans="1:11" s="72" customFormat="1" ht="76.5">
      <c r="A7" s="5">
        <v>2</v>
      </c>
      <c r="B7" s="89">
        <v>2</v>
      </c>
      <c r="C7" s="147">
        <v>1.2</v>
      </c>
      <c r="D7" s="161" t="s">
        <v>141</v>
      </c>
      <c r="E7" s="162">
        <v>1</v>
      </c>
      <c r="F7" s="157" t="s">
        <v>140</v>
      </c>
      <c r="G7" s="160">
        <v>40456.5</v>
      </c>
      <c r="H7" s="160">
        <f t="shared" si="0"/>
        <v>40456.5</v>
      </c>
      <c r="I7" s="160">
        <v>4200.3</v>
      </c>
      <c r="J7" s="160">
        <f t="shared" si="1"/>
        <v>4200.3</v>
      </c>
      <c r="K7" s="163">
        <f t="shared" si="2"/>
        <v>44656.8</v>
      </c>
    </row>
    <row r="8" spans="1:11" s="72" customFormat="1" ht="12.75">
      <c r="A8" s="5"/>
      <c r="B8" s="5"/>
      <c r="C8" s="147"/>
      <c r="D8" s="164"/>
      <c r="E8" s="156"/>
      <c r="F8" s="157"/>
      <c r="G8" s="158"/>
      <c r="H8" s="160"/>
      <c r="I8" s="160"/>
      <c r="J8" s="160"/>
      <c r="K8" s="163"/>
    </row>
    <row r="9" spans="1:11" s="72" customFormat="1" ht="12.75">
      <c r="A9" s="5"/>
      <c r="B9" s="5">
        <v>4</v>
      </c>
      <c r="C9" s="147">
        <v>2</v>
      </c>
      <c r="D9" s="155" t="s">
        <v>142</v>
      </c>
      <c r="E9" s="156"/>
      <c r="F9" s="157"/>
      <c r="G9" s="158"/>
      <c r="H9" s="159">
        <f>SUM(H13:H19)</f>
        <v>362083.73</v>
      </c>
      <c r="I9" s="160"/>
      <c r="J9" s="159">
        <f>SUM(J13:J20)</f>
        <v>47385</v>
      </c>
      <c r="K9" s="153">
        <f>H9+J9</f>
        <v>409468.73</v>
      </c>
    </row>
    <row r="10" spans="1:11" s="72" customFormat="1" ht="12.75">
      <c r="A10" s="5"/>
      <c r="B10" s="5"/>
      <c r="C10" s="147"/>
      <c r="D10" s="165"/>
      <c r="E10" s="166"/>
      <c r="F10" s="167"/>
      <c r="G10" s="168"/>
      <c r="H10" s="160"/>
      <c r="I10" s="160"/>
      <c r="J10" s="160"/>
      <c r="K10" s="163"/>
    </row>
    <row r="11" spans="1:11" s="72" customFormat="1" ht="12.75">
      <c r="A11" s="5"/>
      <c r="B11" s="5">
        <v>6</v>
      </c>
      <c r="C11" s="147">
        <v>2.1</v>
      </c>
      <c r="D11" s="155" t="s">
        <v>143</v>
      </c>
      <c r="E11" s="156"/>
      <c r="F11" s="157"/>
      <c r="G11" s="160"/>
      <c r="H11" s="160"/>
      <c r="I11" s="160"/>
      <c r="J11" s="160"/>
      <c r="K11" s="163">
        <f>H11+J11</f>
        <v>0</v>
      </c>
    </row>
    <row r="12" spans="1:11" s="72" customFormat="1" ht="12.75">
      <c r="A12" s="5"/>
      <c r="B12" s="5"/>
      <c r="C12" s="147"/>
      <c r="D12" s="165"/>
      <c r="E12" s="166"/>
      <c r="F12" s="167"/>
      <c r="G12" s="168"/>
      <c r="H12" s="160"/>
      <c r="I12" s="160"/>
      <c r="J12" s="160"/>
      <c r="K12" s="163"/>
    </row>
    <row r="13" spans="1:11" s="72" customFormat="1" ht="63.75">
      <c r="A13" s="5">
        <v>8</v>
      </c>
      <c r="B13" s="5">
        <v>8</v>
      </c>
      <c r="C13" s="169" t="s">
        <v>144</v>
      </c>
      <c r="D13" s="161" t="s">
        <v>145</v>
      </c>
      <c r="E13" s="162">
        <v>76</v>
      </c>
      <c r="F13" s="157" t="s">
        <v>140</v>
      </c>
      <c r="G13" s="160">
        <v>2468.09</v>
      </c>
      <c r="H13" s="160">
        <f aca="true" t="shared" si="3" ref="H13:H19">E13*G13</f>
        <v>187574.84000000003</v>
      </c>
      <c r="I13" s="160">
        <v>351</v>
      </c>
      <c r="J13" s="160">
        <f aca="true" t="shared" si="4" ref="J13:J19">E13*I13</f>
        <v>26676</v>
      </c>
      <c r="K13" s="163">
        <f aca="true" t="shared" si="5" ref="K13:K19">H13+J13</f>
        <v>214250.84000000003</v>
      </c>
    </row>
    <row r="14" spans="1:11" s="72" customFormat="1" ht="63.75">
      <c r="A14" s="5">
        <v>9</v>
      </c>
      <c r="B14" s="5">
        <v>9</v>
      </c>
      <c r="C14" s="147" t="s">
        <v>146</v>
      </c>
      <c r="D14" s="161" t="s">
        <v>147</v>
      </c>
      <c r="E14" s="162">
        <v>5</v>
      </c>
      <c r="F14" s="157" t="s">
        <v>140</v>
      </c>
      <c r="G14" s="160">
        <v>2737.56</v>
      </c>
      <c r="H14" s="160">
        <f t="shared" si="3"/>
        <v>13687.8</v>
      </c>
      <c r="I14" s="160">
        <v>351</v>
      </c>
      <c r="J14" s="160">
        <f t="shared" si="4"/>
        <v>1755</v>
      </c>
      <c r="K14" s="163">
        <f t="shared" si="5"/>
        <v>15442.8</v>
      </c>
    </row>
    <row r="15" spans="1:11" s="72" customFormat="1" ht="63.75">
      <c r="A15" s="5">
        <v>10</v>
      </c>
      <c r="B15" s="5">
        <v>10</v>
      </c>
      <c r="C15" s="147" t="s">
        <v>148</v>
      </c>
      <c r="D15" s="161" t="s">
        <v>149</v>
      </c>
      <c r="E15" s="162">
        <v>15</v>
      </c>
      <c r="F15" s="157" t="s">
        <v>140</v>
      </c>
      <c r="G15" s="160">
        <v>2847.22</v>
      </c>
      <c r="H15" s="160">
        <f t="shared" si="3"/>
        <v>42708.299999999996</v>
      </c>
      <c r="I15" s="160">
        <v>351</v>
      </c>
      <c r="J15" s="160">
        <f t="shared" si="4"/>
        <v>5265</v>
      </c>
      <c r="K15" s="163">
        <f t="shared" si="5"/>
        <v>47973.299999999996</v>
      </c>
    </row>
    <row r="16" spans="1:11" s="72" customFormat="1" ht="63.75">
      <c r="A16" s="5">
        <v>11</v>
      </c>
      <c r="B16" s="5">
        <v>11</v>
      </c>
      <c r="C16" s="147" t="s">
        <v>150</v>
      </c>
      <c r="D16" s="161" t="s">
        <v>151</v>
      </c>
      <c r="E16" s="162">
        <v>23</v>
      </c>
      <c r="F16" s="157" t="s">
        <v>140</v>
      </c>
      <c r="G16" s="160">
        <v>2889.97</v>
      </c>
      <c r="H16" s="160">
        <f t="shared" si="3"/>
        <v>66469.31</v>
      </c>
      <c r="I16" s="160">
        <v>351</v>
      </c>
      <c r="J16" s="160">
        <f t="shared" si="4"/>
        <v>8073</v>
      </c>
      <c r="K16" s="163">
        <f t="shared" si="5"/>
        <v>74542.31</v>
      </c>
    </row>
    <row r="17" spans="1:11" s="72" customFormat="1" ht="63.75">
      <c r="A17" s="5">
        <v>12</v>
      </c>
      <c r="B17" s="5">
        <v>12</v>
      </c>
      <c r="C17" s="147" t="s">
        <v>152</v>
      </c>
      <c r="D17" s="161" t="s">
        <v>153</v>
      </c>
      <c r="E17" s="162">
        <v>10</v>
      </c>
      <c r="F17" s="157" t="s">
        <v>140</v>
      </c>
      <c r="G17" s="160">
        <v>3042.36</v>
      </c>
      <c r="H17" s="160">
        <f t="shared" si="3"/>
        <v>30423.600000000002</v>
      </c>
      <c r="I17" s="160">
        <v>351</v>
      </c>
      <c r="J17" s="160">
        <f t="shared" si="4"/>
        <v>3510</v>
      </c>
      <c r="K17" s="163">
        <f t="shared" si="5"/>
        <v>33933.600000000006</v>
      </c>
    </row>
    <row r="18" spans="1:11" s="72" customFormat="1" ht="63.75">
      <c r="A18" s="5">
        <v>13</v>
      </c>
      <c r="B18" s="5">
        <v>13</v>
      </c>
      <c r="C18" s="147" t="s">
        <v>154</v>
      </c>
      <c r="D18" s="161" t="s">
        <v>155</v>
      </c>
      <c r="E18" s="162">
        <v>4</v>
      </c>
      <c r="F18" s="157" t="s">
        <v>140</v>
      </c>
      <c r="G18" s="160">
        <v>2889.97</v>
      </c>
      <c r="H18" s="160">
        <f t="shared" si="3"/>
        <v>11559.88</v>
      </c>
      <c r="I18" s="160">
        <v>351</v>
      </c>
      <c r="J18" s="160">
        <f t="shared" si="4"/>
        <v>1404</v>
      </c>
      <c r="K18" s="163">
        <f t="shared" si="5"/>
        <v>12963.88</v>
      </c>
    </row>
    <row r="19" spans="1:11" s="72" customFormat="1" ht="63.75">
      <c r="A19" s="5">
        <v>14</v>
      </c>
      <c r="B19" s="5">
        <v>14</v>
      </c>
      <c r="C19" s="147" t="s">
        <v>156</v>
      </c>
      <c r="D19" s="161" t="s">
        <v>157</v>
      </c>
      <c r="E19" s="162">
        <v>2</v>
      </c>
      <c r="F19" s="157" t="s">
        <v>140</v>
      </c>
      <c r="G19" s="160">
        <v>4830</v>
      </c>
      <c r="H19" s="160">
        <f t="shared" si="3"/>
        <v>9660</v>
      </c>
      <c r="I19" s="160">
        <v>351</v>
      </c>
      <c r="J19" s="160">
        <f t="shared" si="4"/>
        <v>702</v>
      </c>
      <c r="K19" s="163">
        <f t="shared" si="5"/>
        <v>10362</v>
      </c>
    </row>
    <row r="20" spans="1:11" s="72" customFormat="1" ht="12.75">
      <c r="A20" s="5"/>
      <c r="B20" s="5"/>
      <c r="C20" s="147"/>
      <c r="D20" s="164"/>
      <c r="E20" s="162"/>
      <c r="F20" s="157"/>
      <c r="G20" s="160"/>
      <c r="H20" s="160"/>
      <c r="I20" s="160"/>
      <c r="J20" s="160"/>
      <c r="K20" s="163"/>
    </row>
    <row r="21" spans="1:11" s="72" customFormat="1" ht="12.75">
      <c r="A21" s="5"/>
      <c r="B21" s="5"/>
      <c r="C21" s="147"/>
      <c r="D21" s="164"/>
      <c r="E21" s="162"/>
      <c r="F21" s="157"/>
      <c r="G21" s="160"/>
      <c r="H21" s="160"/>
      <c r="I21" s="160"/>
      <c r="J21" s="160"/>
      <c r="K21" s="163"/>
    </row>
    <row r="22" spans="1:11" s="72" customFormat="1" ht="12.75">
      <c r="A22" s="5"/>
      <c r="B22" s="5">
        <v>17</v>
      </c>
      <c r="C22" s="147" t="s">
        <v>20</v>
      </c>
      <c r="D22" s="155" t="s">
        <v>158</v>
      </c>
      <c r="E22" s="162"/>
      <c r="F22" s="157"/>
      <c r="G22" s="160"/>
      <c r="H22" s="170">
        <f>SUM(H24:H24)</f>
        <v>16751.7</v>
      </c>
      <c r="I22" s="160"/>
      <c r="J22" s="170">
        <f>SUM(J24:J24)</f>
        <v>760.5</v>
      </c>
      <c r="K22" s="153">
        <f>H22+J22</f>
        <v>17512.2</v>
      </c>
    </row>
    <row r="23" spans="1:11" s="72" customFormat="1" ht="12.75">
      <c r="A23" s="5"/>
      <c r="B23" s="5"/>
      <c r="C23" s="147"/>
      <c r="D23" s="155"/>
      <c r="E23" s="162"/>
      <c r="F23" s="157"/>
      <c r="G23" s="160"/>
      <c r="H23" s="160"/>
      <c r="I23" s="160"/>
      <c r="J23" s="160"/>
      <c r="K23" s="163"/>
    </row>
    <row r="24" spans="1:11" s="72" customFormat="1" ht="76.5">
      <c r="A24" s="5">
        <v>19</v>
      </c>
      <c r="B24" s="5">
        <v>19</v>
      </c>
      <c r="C24" s="147" t="s">
        <v>159</v>
      </c>
      <c r="D24" s="161" t="s">
        <v>160</v>
      </c>
      <c r="E24" s="162">
        <v>1</v>
      </c>
      <c r="F24" s="157" t="s">
        <v>140</v>
      </c>
      <c r="G24" s="160">
        <v>16751.7</v>
      </c>
      <c r="H24" s="160">
        <f>E24*G24</f>
        <v>16751.7</v>
      </c>
      <c r="I24" s="160">
        <v>760.5</v>
      </c>
      <c r="J24" s="160">
        <f>E24*I24</f>
        <v>760.5</v>
      </c>
      <c r="K24" s="163">
        <f>H24+J24</f>
        <v>17512.2</v>
      </c>
    </row>
    <row r="25" spans="1:11" s="72" customFormat="1" ht="12.75">
      <c r="A25" s="5"/>
      <c r="B25" s="5"/>
      <c r="C25" s="147"/>
      <c r="D25" s="164"/>
      <c r="E25" s="156"/>
      <c r="F25" s="157"/>
      <c r="G25" s="158"/>
      <c r="H25" s="160"/>
      <c r="I25" s="160"/>
      <c r="J25" s="160"/>
      <c r="K25" s="163"/>
    </row>
    <row r="26" spans="1:11" s="72" customFormat="1" ht="12.75">
      <c r="A26" s="5"/>
      <c r="B26" s="5">
        <v>21</v>
      </c>
      <c r="C26" s="147">
        <v>3</v>
      </c>
      <c r="D26" s="148" t="s">
        <v>161</v>
      </c>
      <c r="E26" s="156"/>
      <c r="F26" s="157"/>
      <c r="G26" s="158"/>
      <c r="H26" s="170">
        <f>SUM(H28:H28)</f>
        <v>67200</v>
      </c>
      <c r="I26" s="152"/>
      <c r="J26" s="170">
        <f>SUM(J28:J28)</f>
        <v>9828</v>
      </c>
      <c r="K26" s="153">
        <f>H26+J26</f>
        <v>77028</v>
      </c>
    </row>
    <row r="27" spans="1:11" s="72" customFormat="1" ht="12.75">
      <c r="A27" s="5"/>
      <c r="B27" s="5"/>
      <c r="C27" s="147"/>
      <c r="D27" s="148"/>
      <c r="E27" s="156"/>
      <c r="F27" s="157"/>
      <c r="G27" s="158"/>
      <c r="H27" s="170"/>
      <c r="I27" s="152"/>
      <c r="J27" s="170"/>
      <c r="K27" s="153"/>
    </row>
    <row r="28" spans="1:11" s="72" customFormat="1" ht="63.75">
      <c r="A28" s="5">
        <v>23</v>
      </c>
      <c r="B28" s="5">
        <v>23</v>
      </c>
      <c r="C28" s="147" t="s">
        <v>27</v>
      </c>
      <c r="D28" s="161" t="s">
        <v>162</v>
      </c>
      <c r="E28" s="162">
        <v>2</v>
      </c>
      <c r="F28" s="157" t="s">
        <v>140</v>
      </c>
      <c r="G28" s="160">
        <v>33600</v>
      </c>
      <c r="H28" s="160">
        <f>E28*G28</f>
        <v>67200</v>
      </c>
      <c r="I28" s="160">
        <v>4914</v>
      </c>
      <c r="J28" s="160">
        <f>E28*I28</f>
        <v>9828</v>
      </c>
      <c r="K28" s="163">
        <f>H28+J28</f>
        <v>77028</v>
      </c>
    </row>
    <row r="29" spans="1:11" s="72" customFormat="1" ht="12.75">
      <c r="A29" s="5"/>
      <c r="B29" s="5"/>
      <c r="C29" s="147"/>
      <c r="D29" s="165"/>
      <c r="E29" s="162"/>
      <c r="F29" s="171"/>
      <c r="G29" s="172"/>
      <c r="H29" s="152"/>
      <c r="I29" s="152"/>
      <c r="J29" s="152"/>
      <c r="K29" s="173"/>
    </row>
    <row r="30" spans="1:11" s="72" customFormat="1" ht="12.75">
      <c r="A30" s="5"/>
      <c r="B30" s="5">
        <v>25</v>
      </c>
      <c r="C30" s="147">
        <v>4</v>
      </c>
      <c r="D30" s="148" t="s">
        <v>163</v>
      </c>
      <c r="E30" s="156"/>
      <c r="F30" s="157"/>
      <c r="G30" s="158"/>
      <c r="H30" s="170">
        <f>SUM(H32:H35)</f>
        <v>29897.7</v>
      </c>
      <c r="I30" s="152"/>
      <c r="J30" s="170">
        <f>SUM(J32:J35)</f>
        <v>819</v>
      </c>
      <c r="K30" s="153">
        <f>H30+J30</f>
        <v>30716.7</v>
      </c>
    </row>
    <row r="31" spans="1:11" s="72" customFormat="1" ht="12.75">
      <c r="A31" s="5"/>
      <c r="B31" s="5"/>
      <c r="C31" s="147"/>
      <c r="D31" s="148"/>
      <c r="E31" s="156"/>
      <c r="F31" s="157"/>
      <c r="G31" s="158"/>
      <c r="H31" s="170"/>
      <c r="I31" s="152"/>
      <c r="J31" s="170"/>
      <c r="K31" s="153"/>
    </row>
    <row r="32" spans="1:11" s="72" customFormat="1" ht="51">
      <c r="A32" s="5">
        <v>27</v>
      </c>
      <c r="B32" s="5">
        <v>27</v>
      </c>
      <c r="C32" s="147" t="s">
        <v>47</v>
      </c>
      <c r="D32" s="161" t="s">
        <v>164</v>
      </c>
      <c r="E32" s="162">
        <v>2</v>
      </c>
      <c r="F32" s="157" t="s">
        <v>140</v>
      </c>
      <c r="G32" s="160">
        <v>4147.5</v>
      </c>
      <c r="H32" s="160">
        <f aca="true" t="shared" si="6" ref="H32:H35">E32*G32</f>
        <v>8295</v>
      </c>
      <c r="I32" s="160">
        <v>117</v>
      </c>
      <c r="J32" s="160">
        <f aca="true" t="shared" si="7" ref="J32:J35">E32*I32</f>
        <v>234</v>
      </c>
      <c r="K32" s="163">
        <f aca="true" t="shared" si="8" ref="K32:K35">H32+J32</f>
        <v>8529</v>
      </c>
    </row>
    <row r="33" spans="1:11" s="72" customFormat="1" ht="51">
      <c r="A33" s="5">
        <v>28</v>
      </c>
      <c r="B33" s="5">
        <v>28</v>
      </c>
      <c r="C33" s="147" t="s">
        <v>48</v>
      </c>
      <c r="D33" s="161" t="s">
        <v>165</v>
      </c>
      <c r="E33" s="162">
        <v>2</v>
      </c>
      <c r="F33" s="157" t="s">
        <v>140</v>
      </c>
      <c r="G33" s="160">
        <v>4543.35</v>
      </c>
      <c r="H33" s="160">
        <f t="shared" si="6"/>
        <v>9086.7</v>
      </c>
      <c r="I33" s="160">
        <v>117</v>
      </c>
      <c r="J33" s="160">
        <f t="shared" si="7"/>
        <v>234</v>
      </c>
      <c r="K33" s="163">
        <f t="shared" si="8"/>
        <v>9320.7</v>
      </c>
    </row>
    <row r="34" spans="1:11" s="72" customFormat="1" ht="51">
      <c r="A34" s="5">
        <v>29</v>
      </c>
      <c r="B34" s="5">
        <v>29</v>
      </c>
      <c r="C34" s="147" t="s">
        <v>49</v>
      </c>
      <c r="D34" s="161" t="s">
        <v>166</v>
      </c>
      <c r="E34" s="162">
        <v>2</v>
      </c>
      <c r="F34" s="157" t="s">
        <v>140</v>
      </c>
      <c r="G34" s="160">
        <v>4725</v>
      </c>
      <c r="H34" s="160">
        <f t="shared" si="6"/>
        <v>9450</v>
      </c>
      <c r="I34" s="160">
        <v>117</v>
      </c>
      <c r="J34" s="160">
        <f t="shared" si="7"/>
        <v>234</v>
      </c>
      <c r="K34" s="163">
        <f t="shared" si="8"/>
        <v>9684</v>
      </c>
    </row>
    <row r="35" spans="1:11" s="72" customFormat="1" ht="51">
      <c r="A35" s="5">
        <v>29</v>
      </c>
      <c r="B35" s="5">
        <v>30</v>
      </c>
      <c r="C35" s="147" t="s">
        <v>50</v>
      </c>
      <c r="D35" s="161" t="s">
        <v>167</v>
      </c>
      <c r="E35" s="162">
        <v>1</v>
      </c>
      <c r="F35" s="157" t="s">
        <v>140</v>
      </c>
      <c r="G35" s="160">
        <v>3066</v>
      </c>
      <c r="H35" s="160">
        <f t="shared" si="6"/>
        <v>3066</v>
      </c>
      <c r="I35" s="160">
        <v>117</v>
      </c>
      <c r="J35" s="160">
        <f t="shared" si="7"/>
        <v>117</v>
      </c>
      <c r="K35" s="163">
        <f t="shared" si="8"/>
        <v>3183</v>
      </c>
    </row>
    <row r="36" spans="1:11" s="72" customFormat="1" ht="12.75">
      <c r="A36" s="5"/>
      <c r="B36" s="5"/>
      <c r="C36" s="147"/>
      <c r="D36" s="165"/>
      <c r="E36" s="162"/>
      <c r="F36" s="171"/>
      <c r="G36" s="172"/>
      <c r="H36" s="152"/>
      <c r="I36" s="152"/>
      <c r="J36" s="152"/>
      <c r="K36" s="173"/>
    </row>
    <row r="37" spans="1:11" s="72" customFormat="1" ht="12.75">
      <c r="A37" s="5"/>
      <c r="B37" s="5">
        <v>31</v>
      </c>
      <c r="C37" s="147">
        <v>5</v>
      </c>
      <c r="D37" s="148" t="s">
        <v>168</v>
      </c>
      <c r="E37" s="162"/>
      <c r="F37" s="150"/>
      <c r="G37" s="151"/>
      <c r="H37" s="170">
        <f>SUM(H39:H39)</f>
        <v>10080</v>
      </c>
      <c r="I37" s="152"/>
      <c r="J37" s="170">
        <f>SUM(J39:J39)</f>
        <v>877.5</v>
      </c>
      <c r="K37" s="153">
        <f>H37+J37</f>
        <v>10957.5</v>
      </c>
    </row>
    <row r="38" spans="1:11" s="72" customFormat="1" ht="12.75">
      <c r="A38" s="5"/>
      <c r="B38" s="5"/>
      <c r="C38" s="147"/>
      <c r="D38" s="148"/>
      <c r="E38" s="162"/>
      <c r="F38" s="150"/>
      <c r="G38" s="151"/>
      <c r="H38" s="170"/>
      <c r="I38" s="152"/>
      <c r="J38" s="170"/>
      <c r="K38" s="153"/>
    </row>
    <row r="39" spans="1:11" s="72" customFormat="1" ht="51">
      <c r="A39" s="5">
        <v>33</v>
      </c>
      <c r="B39" s="5">
        <v>33</v>
      </c>
      <c r="C39" s="147">
        <v>5.1</v>
      </c>
      <c r="D39" s="161" t="s">
        <v>169</v>
      </c>
      <c r="E39" s="162">
        <v>15</v>
      </c>
      <c r="F39" s="157" t="s">
        <v>140</v>
      </c>
      <c r="G39" s="160">
        <v>672</v>
      </c>
      <c r="H39" s="160">
        <f>E39*G39</f>
        <v>10080</v>
      </c>
      <c r="I39" s="160">
        <v>58.5</v>
      </c>
      <c r="J39" s="160">
        <f>E39*I39</f>
        <v>877.5</v>
      </c>
      <c r="K39" s="163">
        <f>H39+J39</f>
        <v>10957.5</v>
      </c>
    </row>
    <row r="40" spans="1:11" s="72" customFormat="1" ht="12.75">
      <c r="A40" s="5"/>
      <c r="B40" s="5"/>
      <c r="C40" s="147"/>
      <c r="D40" s="165"/>
      <c r="E40" s="166"/>
      <c r="F40" s="167"/>
      <c r="G40" s="168"/>
      <c r="H40" s="160"/>
      <c r="I40" s="160"/>
      <c r="J40" s="160"/>
      <c r="K40" s="163"/>
    </row>
    <row r="41" spans="1:11" s="72" customFormat="1" ht="12.75">
      <c r="A41" s="5"/>
      <c r="B41" s="5">
        <v>36</v>
      </c>
      <c r="C41" s="147">
        <v>6</v>
      </c>
      <c r="D41" s="148" t="s">
        <v>26</v>
      </c>
      <c r="E41" s="149"/>
      <c r="F41" s="150"/>
      <c r="G41" s="151"/>
      <c r="H41" s="170">
        <f>SUM(H42:H62)</f>
        <v>48027.74</v>
      </c>
      <c r="I41" s="152"/>
      <c r="J41" s="170">
        <f>SUM(J43:J62)</f>
        <v>6093.780000000001</v>
      </c>
      <c r="K41" s="153">
        <f>H41+J41</f>
        <v>54121.52</v>
      </c>
    </row>
    <row r="42" spans="1:11" s="72" customFormat="1" ht="12.75">
      <c r="A42" s="5"/>
      <c r="B42" s="5"/>
      <c r="C42" s="147"/>
      <c r="D42" s="148"/>
      <c r="E42" s="149"/>
      <c r="F42" s="150"/>
      <c r="G42" s="151"/>
      <c r="H42" s="152"/>
      <c r="I42" s="152"/>
      <c r="J42" s="152"/>
      <c r="K42" s="153"/>
    </row>
    <row r="43" spans="1:11" s="72" customFormat="1" ht="76.5">
      <c r="A43" s="5">
        <v>38</v>
      </c>
      <c r="B43" s="5">
        <v>38</v>
      </c>
      <c r="C43" s="147" t="s">
        <v>170</v>
      </c>
      <c r="D43" s="161" t="s">
        <v>171</v>
      </c>
      <c r="E43" s="162">
        <v>1</v>
      </c>
      <c r="F43" s="157" t="s">
        <v>140</v>
      </c>
      <c r="G43" s="160">
        <v>41191.5</v>
      </c>
      <c r="H43" s="160">
        <f aca="true" t="shared" si="9" ref="H43:H61">E43*G43</f>
        <v>41191.5</v>
      </c>
      <c r="I43" s="160">
        <v>3042</v>
      </c>
      <c r="J43" s="160">
        <f aca="true" t="shared" si="10" ref="J43:J61">E43*I43</f>
        <v>3042</v>
      </c>
      <c r="K43" s="163">
        <f aca="true" t="shared" si="11" ref="K43:K61">H43+J43</f>
        <v>44233.5</v>
      </c>
    </row>
    <row r="44" spans="1:12" s="72" customFormat="1" ht="63.75">
      <c r="A44" s="5">
        <v>39</v>
      </c>
      <c r="B44" s="5">
        <v>39</v>
      </c>
      <c r="C44" s="147" t="s">
        <v>172</v>
      </c>
      <c r="D44" s="161" t="s">
        <v>173</v>
      </c>
      <c r="E44" s="162">
        <v>200</v>
      </c>
      <c r="F44" s="157" t="s">
        <v>174</v>
      </c>
      <c r="G44" s="160">
        <v>1</v>
      </c>
      <c r="H44" s="160">
        <f t="shared" si="9"/>
        <v>200</v>
      </c>
      <c r="I44" s="160">
        <v>0.41</v>
      </c>
      <c r="J44" s="160">
        <f t="shared" si="10"/>
        <v>82</v>
      </c>
      <c r="K44" s="163">
        <f t="shared" si="11"/>
        <v>282</v>
      </c>
      <c r="L44" s="174">
        <f>I44+G44</f>
        <v>1.41</v>
      </c>
    </row>
    <row r="45" spans="1:11" s="72" customFormat="1" ht="63.75">
      <c r="A45" s="5">
        <v>40</v>
      </c>
      <c r="B45" s="5">
        <v>40</v>
      </c>
      <c r="C45" s="147" t="s">
        <v>175</v>
      </c>
      <c r="D45" s="161" t="s">
        <v>173</v>
      </c>
      <c r="E45" s="162">
        <v>100</v>
      </c>
      <c r="F45" s="157" t="s">
        <v>174</v>
      </c>
      <c r="G45" s="160">
        <v>1.67</v>
      </c>
      <c r="H45" s="160">
        <f t="shared" si="9"/>
        <v>167</v>
      </c>
      <c r="I45" s="160">
        <v>0.89</v>
      </c>
      <c r="J45" s="160">
        <f t="shared" si="10"/>
        <v>89</v>
      </c>
      <c r="K45" s="163">
        <f t="shared" si="11"/>
        <v>256</v>
      </c>
    </row>
    <row r="46" spans="1:11" s="72" customFormat="1" ht="63.75">
      <c r="A46" s="5">
        <v>41</v>
      </c>
      <c r="B46" s="5">
        <v>41</v>
      </c>
      <c r="C46" s="147" t="s">
        <v>176</v>
      </c>
      <c r="D46" s="161" t="s">
        <v>173</v>
      </c>
      <c r="E46" s="162">
        <v>100</v>
      </c>
      <c r="F46" s="157" t="s">
        <v>174</v>
      </c>
      <c r="G46" s="160">
        <v>6.31</v>
      </c>
      <c r="H46" s="160">
        <f t="shared" si="9"/>
        <v>631</v>
      </c>
      <c r="I46" s="160">
        <v>1.65</v>
      </c>
      <c r="J46" s="160">
        <f t="shared" si="10"/>
        <v>165</v>
      </c>
      <c r="K46" s="163">
        <f t="shared" si="11"/>
        <v>796</v>
      </c>
    </row>
    <row r="47" spans="1:11" s="72" customFormat="1" ht="12.75">
      <c r="A47" s="5">
        <v>42</v>
      </c>
      <c r="B47" s="5">
        <v>42</v>
      </c>
      <c r="C47" s="147" t="s">
        <v>177</v>
      </c>
      <c r="D47" s="161" t="s">
        <v>178</v>
      </c>
      <c r="E47" s="162">
        <v>360</v>
      </c>
      <c r="F47" s="157" t="s">
        <v>174</v>
      </c>
      <c r="G47" s="160">
        <v>1.1</v>
      </c>
      <c r="H47" s="160">
        <f t="shared" si="9"/>
        <v>396.00000000000006</v>
      </c>
      <c r="I47" s="160">
        <v>0.39</v>
      </c>
      <c r="J47" s="160">
        <f t="shared" si="10"/>
        <v>140.4</v>
      </c>
      <c r="K47" s="163">
        <f t="shared" si="11"/>
        <v>536.4000000000001</v>
      </c>
    </row>
    <row r="48" spans="1:11" s="72" customFormat="1" ht="12.75">
      <c r="A48" s="5">
        <v>43</v>
      </c>
      <c r="B48" s="5">
        <v>43</v>
      </c>
      <c r="C48" s="147" t="s">
        <v>179</v>
      </c>
      <c r="D48" s="161" t="s">
        <v>180</v>
      </c>
      <c r="E48" s="162">
        <v>35</v>
      </c>
      <c r="F48" s="157" t="s">
        <v>174</v>
      </c>
      <c r="G48" s="160">
        <v>1.21</v>
      </c>
      <c r="H48" s="160">
        <f t="shared" si="9"/>
        <v>42.35</v>
      </c>
      <c r="I48" s="160">
        <v>0.42</v>
      </c>
      <c r="J48" s="160">
        <f t="shared" si="10"/>
        <v>14.7</v>
      </c>
      <c r="K48" s="163">
        <f t="shared" si="11"/>
        <v>57.05</v>
      </c>
    </row>
    <row r="49" spans="1:11" s="72" customFormat="1" ht="12.75">
      <c r="A49" s="5">
        <v>44</v>
      </c>
      <c r="B49" s="5">
        <v>44</v>
      </c>
      <c r="C49" s="147" t="s">
        <v>181</v>
      </c>
      <c r="D49" s="161" t="s">
        <v>182</v>
      </c>
      <c r="E49" s="162">
        <v>35</v>
      </c>
      <c r="F49" s="157" t="s">
        <v>174</v>
      </c>
      <c r="G49" s="160">
        <v>3.27</v>
      </c>
      <c r="H49" s="160">
        <f t="shared" si="9"/>
        <v>114.45</v>
      </c>
      <c r="I49" s="160">
        <v>1.15</v>
      </c>
      <c r="J49" s="160">
        <f t="shared" si="10"/>
        <v>40.25</v>
      </c>
      <c r="K49" s="163">
        <f t="shared" si="11"/>
        <v>154.7</v>
      </c>
    </row>
    <row r="50" spans="1:11" s="72" customFormat="1" ht="12.75">
      <c r="A50" s="5">
        <v>45</v>
      </c>
      <c r="B50" s="5">
        <v>45</v>
      </c>
      <c r="C50" s="147" t="s">
        <v>183</v>
      </c>
      <c r="D50" s="161" t="s">
        <v>184</v>
      </c>
      <c r="E50" s="162">
        <v>48</v>
      </c>
      <c r="F50" s="157" t="s">
        <v>185</v>
      </c>
      <c r="G50" s="160">
        <v>2.02</v>
      </c>
      <c r="H50" s="160">
        <f t="shared" si="9"/>
        <v>96.96000000000001</v>
      </c>
      <c r="I50" s="160">
        <v>0.44</v>
      </c>
      <c r="J50" s="160">
        <f t="shared" si="10"/>
        <v>21.12</v>
      </c>
      <c r="K50" s="163">
        <f t="shared" si="11"/>
        <v>118.08000000000001</v>
      </c>
    </row>
    <row r="51" spans="1:11" s="72" customFormat="1" ht="12.75">
      <c r="A51" s="5">
        <v>46</v>
      </c>
      <c r="B51" s="5">
        <v>46</v>
      </c>
      <c r="C51" s="147" t="s">
        <v>186</v>
      </c>
      <c r="D51" s="161" t="s">
        <v>187</v>
      </c>
      <c r="E51" s="162">
        <v>68</v>
      </c>
      <c r="F51" s="157" t="s">
        <v>174</v>
      </c>
      <c r="G51" s="160">
        <v>1.94</v>
      </c>
      <c r="H51" s="160">
        <f t="shared" si="9"/>
        <v>131.92</v>
      </c>
      <c r="I51" s="160">
        <v>2.16</v>
      </c>
      <c r="J51" s="160">
        <f t="shared" si="10"/>
        <v>146.88</v>
      </c>
      <c r="K51" s="163">
        <f t="shared" si="11"/>
        <v>278.79999999999995</v>
      </c>
    </row>
    <row r="52" spans="1:11" s="72" customFormat="1" ht="12.75">
      <c r="A52" s="5">
        <v>47</v>
      </c>
      <c r="B52" s="5">
        <v>47</v>
      </c>
      <c r="C52" s="147" t="s">
        <v>188</v>
      </c>
      <c r="D52" s="161" t="s">
        <v>189</v>
      </c>
      <c r="E52" s="162">
        <v>8</v>
      </c>
      <c r="F52" s="157" t="s">
        <v>185</v>
      </c>
      <c r="G52" s="160">
        <v>2.1</v>
      </c>
      <c r="H52" s="160">
        <f t="shared" si="9"/>
        <v>16.8</v>
      </c>
      <c r="I52" s="160">
        <v>0.98</v>
      </c>
      <c r="J52" s="160">
        <f t="shared" si="10"/>
        <v>7.84</v>
      </c>
      <c r="K52" s="163">
        <f t="shared" si="11"/>
        <v>24.64</v>
      </c>
    </row>
    <row r="53" spans="1:11" s="72" customFormat="1" ht="25.5">
      <c r="A53" s="5">
        <v>48</v>
      </c>
      <c r="B53" s="5">
        <v>48</v>
      </c>
      <c r="C53" s="147" t="s">
        <v>190</v>
      </c>
      <c r="D53" s="161" t="s">
        <v>191</v>
      </c>
      <c r="E53" s="162">
        <v>230</v>
      </c>
      <c r="F53" s="157" t="s">
        <v>174</v>
      </c>
      <c r="G53" s="160">
        <v>7.88</v>
      </c>
      <c r="H53" s="160">
        <f t="shared" si="9"/>
        <v>1812.3999999999999</v>
      </c>
      <c r="I53" s="160">
        <v>3.69</v>
      </c>
      <c r="J53" s="160">
        <f t="shared" si="10"/>
        <v>848.6999999999999</v>
      </c>
      <c r="K53" s="163">
        <f t="shared" si="11"/>
        <v>2661.1</v>
      </c>
    </row>
    <row r="54" spans="1:11" s="72" customFormat="1" ht="12.75">
      <c r="A54" s="5">
        <v>49</v>
      </c>
      <c r="B54" s="5">
        <v>49</v>
      </c>
      <c r="C54" s="147" t="s">
        <v>192</v>
      </c>
      <c r="D54" s="161" t="s">
        <v>193</v>
      </c>
      <c r="E54" s="162">
        <v>68</v>
      </c>
      <c r="F54" s="157" t="s">
        <v>185</v>
      </c>
      <c r="G54" s="160">
        <v>1.89</v>
      </c>
      <c r="H54" s="160">
        <f t="shared" si="9"/>
        <v>128.51999999999998</v>
      </c>
      <c r="I54" s="160">
        <v>0.89</v>
      </c>
      <c r="J54" s="160">
        <f t="shared" si="10"/>
        <v>60.52</v>
      </c>
      <c r="K54" s="163">
        <f t="shared" si="11"/>
        <v>189.04</v>
      </c>
    </row>
    <row r="55" spans="1:11" s="72" customFormat="1" ht="12.75">
      <c r="A55" s="5">
        <v>50</v>
      </c>
      <c r="B55" s="5">
        <v>50</v>
      </c>
      <c r="C55" s="147" t="s">
        <v>194</v>
      </c>
      <c r="D55" s="161" t="s">
        <v>195</v>
      </c>
      <c r="E55" s="162">
        <v>30</v>
      </c>
      <c r="F55" s="157" t="s">
        <v>185</v>
      </c>
      <c r="G55" s="160">
        <v>2.63</v>
      </c>
      <c r="H55" s="160">
        <f t="shared" si="9"/>
        <v>78.89999999999999</v>
      </c>
      <c r="I55" s="160">
        <v>1.23</v>
      </c>
      <c r="J55" s="160">
        <f t="shared" si="10"/>
        <v>36.9</v>
      </c>
      <c r="K55" s="163">
        <f t="shared" si="11"/>
        <v>115.79999999999998</v>
      </c>
    </row>
    <row r="56" spans="1:11" s="72" customFormat="1" ht="12.75">
      <c r="A56" s="5">
        <v>51</v>
      </c>
      <c r="B56" s="5">
        <v>51</v>
      </c>
      <c r="C56" s="147" t="s">
        <v>196</v>
      </c>
      <c r="D56" s="161" t="s">
        <v>197</v>
      </c>
      <c r="E56" s="162">
        <v>24</v>
      </c>
      <c r="F56" s="157" t="s">
        <v>174</v>
      </c>
      <c r="G56" s="160">
        <v>31.5</v>
      </c>
      <c r="H56" s="160">
        <f t="shared" si="9"/>
        <v>756</v>
      </c>
      <c r="I56" s="160">
        <v>14.74</v>
      </c>
      <c r="J56" s="160">
        <f t="shared" si="10"/>
        <v>353.76</v>
      </c>
      <c r="K56" s="163">
        <f t="shared" si="11"/>
        <v>1109.76</v>
      </c>
    </row>
    <row r="57" spans="1:11" s="72" customFormat="1" ht="12.75">
      <c r="A57" s="5">
        <v>52</v>
      </c>
      <c r="B57" s="5">
        <v>52</v>
      </c>
      <c r="C57" s="147" t="s">
        <v>198</v>
      </c>
      <c r="D57" s="161" t="s">
        <v>199</v>
      </c>
      <c r="E57" s="162">
        <v>50</v>
      </c>
      <c r="F57" s="157" t="s">
        <v>174</v>
      </c>
      <c r="G57" s="160">
        <v>8.61</v>
      </c>
      <c r="H57" s="160">
        <f t="shared" si="9"/>
        <v>430.5</v>
      </c>
      <c r="I57" s="160">
        <v>3.1</v>
      </c>
      <c r="J57" s="160">
        <f t="shared" si="10"/>
        <v>155</v>
      </c>
      <c r="K57" s="163">
        <f t="shared" si="11"/>
        <v>585.5</v>
      </c>
    </row>
    <row r="58" spans="1:11" s="72" customFormat="1" ht="12.75">
      <c r="A58" s="175">
        <v>53</v>
      </c>
      <c r="B58" s="5">
        <v>53</v>
      </c>
      <c r="C58" s="147" t="s">
        <v>200</v>
      </c>
      <c r="D58" s="161" t="s">
        <v>201</v>
      </c>
      <c r="E58" s="162">
        <v>40</v>
      </c>
      <c r="F58" s="157" t="s">
        <v>185</v>
      </c>
      <c r="G58" s="160">
        <v>3.36</v>
      </c>
      <c r="H58" s="160">
        <f t="shared" si="9"/>
        <v>134.4</v>
      </c>
      <c r="I58" s="160">
        <v>1.57</v>
      </c>
      <c r="J58" s="160">
        <f t="shared" si="10"/>
        <v>62.800000000000004</v>
      </c>
      <c r="K58" s="163">
        <f t="shared" si="11"/>
        <v>197.20000000000002</v>
      </c>
    </row>
    <row r="59" spans="1:11" s="72" customFormat="1" ht="12.75">
      <c r="A59" s="5">
        <v>54</v>
      </c>
      <c r="B59" s="5">
        <v>54</v>
      </c>
      <c r="C59" s="147" t="s">
        <v>202</v>
      </c>
      <c r="D59" s="161" t="s">
        <v>203</v>
      </c>
      <c r="E59" s="162">
        <v>20</v>
      </c>
      <c r="F59" s="157" t="s">
        <v>174</v>
      </c>
      <c r="G59" s="160">
        <v>52.5</v>
      </c>
      <c r="H59" s="160">
        <f t="shared" si="9"/>
        <v>1050</v>
      </c>
      <c r="I59" s="160">
        <v>24.57</v>
      </c>
      <c r="J59" s="160">
        <f t="shared" si="10"/>
        <v>491.4</v>
      </c>
      <c r="K59" s="163">
        <f t="shared" si="11"/>
        <v>1541.4</v>
      </c>
    </row>
    <row r="60" spans="1:11" s="72" customFormat="1" ht="25.5">
      <c r="A60" s="5">
        <v>56</v>
      </c>
      <c r="B60" s="5">
        <v>56</v>
      </c>
      <c r="C60" s="147" t="s">
        <v>204</v>
      </c>
      <c r="D60" s="161" t="s">
        <v>205</v>
      </c>
      <c r="E60" s="162">
        <v>30</v>
      </c>
      <c r="F60" s="157" t="s">
        <v>185</v>
      </c>
      <c r="G60" s="160">
        <v>16.52</v>
      </c>
      <c r="H60" s="160">
        <f t="shared" si="9"/>
        <v>495.59999999999997</v>
      </c>
      <c r="I60" s="160">
        <v>8.05</v>
      </c>
      <c r="J60" s="160">
        <f t="shared" si="10"/>
        <v>241.50000000000003</v>
      </c>
      <c r="K60" s="163">
        <f t="shared" si="11"/>
        <v>737.1</v>
      </c>
    </row>
    <row r="61" spans="1:11" s="72" customFormat="1" ht="25.5">
      <c r="A61" s="5">
        <v>57</v>
      </c>
      <c r="B61" s="5">
        <v>57</v>
      </c>
      <c r="C61" s="147" t="s">
        <v>206</v>
      </c>
      <c r="D61" s="161" t="s">
        <v>207</v>
      </c>
      <c r="E61" s="162">
        <v>7</v>
      </c>
      <c r="F61" s="157" t="s">
        <v>185</v>
      </c>
      <c r="G61" s="160">
        <v>21.92</v>
      </c>
      <c r="H61" s="160">
        <f t="shared" si="9"/>
        <v>153.44</v>
      </c>
      <c r="I61" s="160">
        <v>13.43</v>
      </c>
      <c r="J61" s="160">
        <f t="shared" si="10"/>
        <v>94.00999999999999</v>
      </c>
      <c r="K61" s="163">
        <f t="shared" si="11"/>
        <v>247.45</v>
      </c>
    </row>
    <row r="62" spans="1:11" s="72" customFormat="1" ht="12.75">
      <c r="A62" s="5"/>
      <c r="B62" s="5"/>
      <c r="C62" s="147"/>
      <c r="D62" s="164"/>
      <c r="E62" s="162"/>
      <c r="F62" s="157"/>
      <c r="G62" s="160"/>
      <c r="H62" s="160"/>
      <c r="I62" s="160"/>
      <c r="J62" s="160"/>
      <c r="K62" s="163"/>
    </row>
    <row r="63" spans="1:11" s="72" customFormat="1" ht="12.75">
      <c r="A63" s="5"/>
      <c r="B63" s="5">
        <v>59</v>
      </c>
      <c r="C63" s="147">
        <v>7</v>
      </c>
      <c r="D63" s="148" t="s">
        <v>208</v>
      </c>
      <c r="E63" s="162"/>
      <c r="F63" s="150"/>
      <c r="G63" s="160"/>
      <c r="H63" s="170">
        <f>SUM(H64:H77)</f>
        <v>98839.15</v>
      </c>
      <c r="I63" s="152"/>
      <c r="J63" s="170">
        <f>SUM(J64:J77)</f>
        <v>43280.100000000006</v>
      </c>
      <c r="K63" s="153">
        <f>H63+J63</f>
        <v>142119.25</v>
      </c>
    </row>
    <row r="64" spans="1:11" s="72" customFormat="1" ht="12.75">
      <c r="A64" s="5"/>
      <c r="B64" s="5"/>
      <c r="C64" s="147"/>
      <c r="D64" s="148"/>
      <c r="E64" s="162"/>
      <c r="F64" s="150"/>
      <c r="G64" s="160"/>
      <c r="H64" s="152"/>
      <c r="I64" s="152"/>
      <c r="J64" s="152"/>
      <c r="K64" s="153"/>
    </row>
    <row r="65" spans="1:11" s="72" customFormat="1" ht="25.5">
      <c r="A65" s="5">
        <v>61</v>
      </c>
      <c r="B65" s="5">
        <v>61</v>
      </c>
      <c r="C65" s="147" t="s">
        <v>209</v>
      </c>
      <c r="D65" s="161" t="s">
        <v>210</v>
      </c>
      <c r="E65" s="162">
        <v>1</v>
      </c>
      <c r="F65" s="157" t="s">
        <v>140</v>
      </c>
      <c r="G65" s="160">
        <v>8872.5</v>
      </c>
      <c r="H65" s="160">
        <f aca="true" t="shared" si="12" ref="H65:H76">E65*G65</f>
        <v>8872.5</v>
      </c>
      <c r="I65" s="160">
        <v>2047.5</v>
      </c>
      <c r="J65" s="160">
        <f aca="true" t="shared" si="13" ref="J65:J76">E65*I65</f>
        <v>2047.5</v>
      </c>
      <c r="K65" s="163">
        <f aca="true" t="shared" si="14" ref="K65:K76">H65+J65</f>
        <v>10920</v>
      </c>
    </row>
    <row r="66" spans="1:11" s="72" customFormat="1" ht="12.75">
      <c r="A66" s="5">
        <v>62</v>
      </c>
      <c r="B66" s="5">
        <v>62</v>
      </c>
      <c r="C66" s="147" t="s">
        <v>211</v>
      </c>
      <c r="D66" s="161" t="s">
        <v>212</v>
      </c>
      <c r="E66" s="162">
        <v>1</v>
      </c>
      <c r="F66" s="157" t="s">
        <v>140</v>
      </c>
      <c r="G66" s="160">
        <v>22260</v>
      </c>
      <c r="H66" s="160">
        <f t="shared" si="12"/>
        <v>22260</v>
      </c>
      <c r="I66" s="160">
        <v>2106</v>
      </c>
      <c r="J66" s="160">
        <f t="shared" si="13"/>
        <v>2106</v>
      </c>
      <c r="K66" s="163">
        <f t="shared" si="14"/>
        <v>24366</v>
      </c>
    </row>
    <row r="67" spans="1:11" s="72" customFormat="1" ht="25.5">
      <c r="A67" s="5">
        <v>63</v>
      </c>
      <c r="B67" s="5">
        <v>63</v>
      </c>
      <c r="C67" s="147" t="s">
        <v>213</v>
      </c>
      <c r="D67" s="161" t="s">
        <v>214</v>
      </c>
      <c r="E67" s="162">
        <v>1</v>
      </c>
      <c r="F67" s="157" t="s">
        <v>140</v>
      </c>
      <c r="G67" s="160">
        <v>3528</v>
      </c>
      <c r="H67" s="160">
        <f t="shared" si="12"/>
        <v>3528</v>
      </c>
      <c r="I67" s="160">
        <v>292.5</v>
      </c>
      <c r="J67" s="160">
        <f t="shared" si="13"/>
        <v>292.5</v>
      </c>
      <c r="K67" s="163">
        <f t="shared" si="14"/>
        <v>3820.5</v>
      </c>
    </row>
    <row r="68" spans="1:11" s="72" customFormat="1" ht="25.5">
      <c r="A68" s="5">
        <v>64</v>
      </c>
      <c r="B68" s="5">
        <v>64</v>
      </c>
      <c r="C68" s="147" t="s">
        <v>215</v>
      </c>
      <c r="D68" s="161" t="s">
        <v>216</v>
      </c>
      <c r="E68" s="162">
        <v>4</v>
      </c>
      <c r="F68" s="157" t="s">
        <v>140</v>
      </c>
      <c r="G68" s="160">
        <v>7035</v>
      </c>
      <c r="H68" s="160">
        <f t="shared" si="12"/>
        <v>28140</v>
      </c>
      <c r="I68" s="160">
        <v>292.5</v>
      </c>
      <c r="J68" s="160">
        <f t="shared" si="13"/>
        <v>1170</v>
      </c>
      <c r="K68" s="163">
        <f t="shared" si="14"/>
        <v>29310</v>
      </c>
    </row>
    <row r="69" spans="1:11" s="72" customFormat="1" ht="25.5">
      <c r="A69" s="5">
        <v>65</v>
      </c>
      <c r="B69" s="5">
        <v>65</v>
      </c>
      <c r="C69" s="147" t="s">
        <v>217</v>
      </c>
      <c r="D69" s="161" t="s">
        <v>218</v>
      </c>
      <c r="E69" s="162">
        <v>1</v>
      </c>
      <c r="F69" s="157" t="s">
        <v>140</v>
      </c>
      <c r="G69" s="160">
        <v>11660.25</v>
      </c>
      <c r="H69" s="160">
        <f t="shared" si="12"/>
        <v>11660.25</v>
      </c>
      <c r="I69" s="160">
        <v>877.5</v>
      </c>
      <c r="J69" s="160">
        <f t="shared" si="13"/>
        <v>877.5</v>
      </c>
      <c r="K69" s="163">
        <f t="shared" si="14"/>
        <v>12537.75</v>
      </c>
    </row>
    <row r="70" spans="1:11" s="72" customFormat="1" ht="12.75">
      <c r="A70" s="5">
        <v>66</v>
      </c>
      <c r="B70" s="5">
        <v>66</v>
      </c>
      <c r="C70" s="147" t="s">
        <v>219</v>
      </c>
      <c r="D70" s="161" t="s">
        <v>220</v>
      </c>
      <c r="E70" s="162">
        <v>1</v>
      </c>
      <c r="F70" s="157" t="s">
        <v>140</v>
      </c>
      <c r="G70" s="160">
        <v>3675</v>
      </c>
      <c r="H70" s="160">
        <f t="shared" si="12"/>
        <v>3675</v>
      </c>
      <c r="I70" s="160">
        <v>292.5</v>
      </c>
      <c r="J70" s="160">
        <f t="shared" si="13"/>
        <v>292.5</v>
      </c>
      <c r="K70" s="163">
        <f t="shared" si="14"/>
        <v>3967.5</v>
      </c>
    </row>
    <row r="71" spans="1:11" s="72" customFormat="1" ht="12.75">
      <c r="A71" s="5">
        <v>67</v>
      </c>
      <c r="B71" s="5">
        <v>67</v>
      </c>
      <c r="C71" s="147" t="s">
        <v>221</v>
      </c>
      <c r="D71" s="161" t="s">
        <v>222</v>
      </c>
      <c r="E71" s="162">
        <v>1</v>
      </c>
      <c r="F71" s="157" t="s">
        <v>130</v>
      </c>
      <c r="G71" s="160">
        <v>17010</v>
      </c>
      <c r="H71" s="160">
        <f t="shared" si="12"/>
        <v>17010</v>
      </c>
      <c r="I71" s="160">
        <v>0</v>
      </c>
      <c r="J71" s="160">
        <f t="shared" si="13"/>
        <v>0</v>
      </c>
      <c r="K71" s="163">
        <f t="shared" si="14"/>
        <v>17010</v>
      </c>
    </row>
    <row r="72" spans="1:11" s="72" customFormat="1" ht="12.75">
      <c r="A72" s="5">
        <v>68</v>
      </c>
      <c r="B72" s="5">
        <v>68</v>
      </c>
      <c r="C72" s="147" t="s">
        <v>223</v>
      </c>
      <c r="D72" s="161" t="s">
        <v>224</v>
      </c>
      <c r="E72" s="162">
        <v>1</v>
      </c>
      <c r="F72" s="157" t="s">
        <v>130</v>
      </c>
      <c r="G72" s="160">
        <v>0</v>
      </c>
      <c r="H72" s="160">
        <f t="shared" si="12"/>
        <v>0</v>
      </c>
      <c r="I72" s="160">
        <v>14040</v>
      </c>
      <c r="J72" s="160">
        <f t="shared" si="13"/>
        <v>14040</v>
      </c>
      <c r="K72" s="163">
        <f t="shared" si="14"/>
        <v>14040</v>
      </c>
    </row>
    <row r="73" spans="1:11" s="72" customFormat="1" ht="12.75">
      <c r="A73" s="5">
        <v>69</v>
      </c>
      <c r="B73" s="5">
        <v>69</v>
      </c>
      <c r="C73" s="147" t="s">
        <v>225</v>
      </c>
      <c r="D73" s="161" t="s">
        <v>226</v>
      </c>
      <c r="E73" s="162">
        <v>1</v>
      </c>
      <c r="F73" s="157" t="s">
        <v>130</v>
      </c>
      <c r="G73" s="160">
        <v>0</v>
      </c>
      <c r="H73" s="160">
        <f t="shared" si="12"/>
        <v>0</v>
      </c>
      <c r="I73" s="160">
        <v>21645</v>
      </c>
      <c r="J73" s="160">
        <f t="shared" si="13"/>
        <v>21645</v>
      </c>
      <c r="K73" s="163">
        <f t="shared" si="14"/>
        <v>21645</v>
      </c>
    </row>
    <row r="74" spans="1:11" s="72" customFormat="1" ht="25.5">
      <c r="A74" s="5">
        <v>70</v>
      </c>
      <c r="B74" s="5">
        <v>70</v>
      </c>
      <c r="C74" s="147" t="s">
        <v>227</v>
      </c>
      <c r="D74" s="161" t="s">
        <v>228</v>
      </c>
      <c r="E74" s="162">
        <v>180</v>
      </c>
      <c r="F74" s="157" t="s">
        <v>174</v>
      </c>
      <c r="G74" s="160">
        <v>2.73</v>
      </c>
      <c r="H74" s="160">
        <f t="shared" si="12"/>
        <v>491.4</v>
      </c>
      <c r="I74" s="160">
        <v>0.96</v>
      </c>
      <c r="J74" s="160">
        <f t="shared" si="13"/>
        <v>172.79999999999998</v>
      </c>
      <c r="K74" s="163">
        <f t="shared" si="14"/>
        <v>664.1999999999999</v>
      </c>
    </row>
    <row r="75" spans="1:11" s="72" customFormat="1" ht="25.5">
      <c r="A75" s="5">
        <v>71</v>
      </c>
      <c r="B75" s="5">
        <v>71</v>
      </c>
      <c r="C75" s="147" t="s">
        <v>229</v>
      </c>
      <c r="D75" s="161" t="s">
        <v>230</v>
      </c>
      <c r="E75" s="162">
        <v>320</v>
      </c>
      <c r="F75" s="157" t="s">
        <v>174</v>
      </c>
      <c r="G75" s="160">
        <v>4.1</v>
      </c>
      <c r="H75" s="160">
        <f t="shared" si="12"/>
        <v>1312</v>
      </c>
      <c r="I75" s="160">
        <v>1.44</v>
      </c>
      <c r="J75" s="160">
        <f t="shared" si="13"/>
        <v>460.79999999999995</v>
      </c>
      <c r="K75" s="163">
        <f t="shared" si="14"/>
        <v>1772.8</v>
      </c>
    </row>
    <row r="76" spans="1:11" s="72" customFormat="1" ht="12.75">
      <c r="A76" s="5">
        <v>72</v>
      </c>
      <c r="B76" s="5">
        <v>72</v>
      </c>
      <c r="C76" s="147" t="s">
        <v>231</v>
      </c>
      <c r="D76" s="161" t="s">
        <v>232</v>
      </c>
      <c r="E76" s="162">
        <v>1</v>
      </c>
      <c r="F76" s="157" t="s">
        <v>140</v>
      </c>
      <c r="G76" s="160">
        <v>1890</v>
      </c>
      <c r="H76" s="160">
        <f t="shared" si="12"/>
        <v>1890</v>
      </c>
      <c r="I76" s="160">
        <v>175.5</v>
      </c>
      <c r="J76" s="160">
        <f t="shared" si="13"/>
        <v>175.5</v>
      </c>
      <c r="K76" s="163">
        <f t="shared" si="14"/>
        <v>2065.5</v>
      </c>
    </row>
    <row r="77" spans="1:11" s="72" customFormat="1" ht="12.75">
      <c r="A77" s="5"/>
      <c r="B77" s="5"/>
      <c r="C77" s="147"/>
      <c r="D77" s="164"/>
      <c r="E77" s="162"/>
      <c r="F77" s="157"/>
      <c r="G77" s="160"/>
      <c r="H77" s="160"/>
      <c r="I77" s="160"/>
      <c r="J77" s="160"/>
      <c r="K77" s="163"/>
    </row>
    <row r="78" spans="1:11" s="72" customFormat="1" ht="12.75">
      <c r="A78" s="5"/>
      <c r="B78" s="5">
        <v>73</v>
      </c>
      <c r="C78" s="147">
        <v>8</v>
      </c>
      <c r="D78" s="148" t="s">
        <v>233</v>
      </c>
      <c r="E78" s="162"/>
      <c r="F78" s="167"/>
      <c r="G78" s="160">
        <v>0</v>
      </c>
      <c r="H78" s="170">
        <f>SUM(H80:H83)</f>
        <v>82136.25</v>
      </c>
      <c r="I78" s="152"/>
      <c r="J78" s="170">
        <f>SUM(J80:J83)</f>
        <v>24025.04</v>
      </c>
      <c r="K78" s="153">
        <f>H78+J78</f>
        <v>106161.29000000001</v>
      </c>
    </row>
    <row r="79" spans="1:11" s="72" customFormat="1" ht="12.75">
      <c r="A79" s="5"/>
      <c r="B79" s="5"/>
      <c r="C79" s="147"/>
      <c r="D79" s="165"/>
      <c r="E79" s="162"/>
      <c r="F79" s="167"/>
      <c r="G79" s="160"/>
      <c r="H79" s="160"/>
      <c r="I79" s="160"/>
      <c r="J79" s="160"/>
      <c r="K79" s="163"/>
    </row>
    <row r="80" spans="1:11" s="72" customFormat="1" ht="25.5">
      <c r="A80" s="5">
        <v>75</v>
      </c>
      <c r="B80" s="5">
        <v>75</v>
      </c>
      <c r="C80" s="147" t="s">
        <v>234</v>
      </c>
      <c r="D80" s="161" t="s">
        <v>235</v>
      </c>
      <c r="E80" s="162">
        <v>125</v>
      </c>
      <c r="F80" s="167" t="s">
        <v>236</v>
      </c>
      <c r="G80" s="160">
        <v>577.5</v>
      </c>
      <c r="H80" s="160">
        <f aca="true" t="shared" si="15" ref="H80:H83">G80*E80</f>
        <v>72187.5</v>
      </c>
      <c r="I80" s="160">
        <v>168.92</v>
      </c>
      <c r="J80" s="160">
        <f aca="true" t="shared" si="16" ref="J80:J83">E80*I80</f>
        <v>21115</v>
      </c>
      <c r="K80" s="163">
        <f aca="true" t="shared" si="17" ref="K80:K83">H80+J80</f>
        <v>93302.5</v>
      </c>
    </row>
    <row r="81" spans="1:11" s="72" customFormat="1" ht="25.5">
      <c r="A81" s="5">
        <v>76</v>
      </c>
      <c r="B81" s="5">
        <v>76</v>
      </c>
      <c r="C81" s="147" t="s">
        <v>237</v>
      </c>
      <c r="D81" s="161" t="s">
        <v>238</v>
      </c>
      <c r="E81" s="162">
        <v>10</v>
      </c>
      <c r="F81" s="167" t="s">
        <v>236</v>
      </c>
      <c r="G81" s="160">
        <v>651</v>
      </c>
      <c r="H81" s="160">
        <f t="shared" si="15"/>
        <v>6510</v>
      </c>
      <c r="I81" s="160">
        <v>190.42</v>
      </c>
      <c r="J81" s="160">
        <f t="shared" si="16"/>
        <v>1904.1999999999998</v>
      </c>
      <c r="K81" s="163">
        <f t="shared" si="17"/>
        <v>8414.2</v>
      </c>
    </row>
    <row r="82" spans="1:11" s="72" customFormat="1" ht="25.5">
      <c r="A82" s="5">
        <v>77</v>
      </c>
      <c r="B82" s="5">
        <v>77</v>
      </c>
      <c r="C82" s="147" t="s">
        <v>239</v>
      </c>
      <c r="D82" s="161" t="s">
        <v>240</v>
      </c>
      <c r="E82" s="162">
        <v>1</v>
      </c>
      <c r="F82" s="167" t="s">
        <v>236</v>
      </c>
      <c r="G82" s="160">
        <v>1522.5</v>
      </c>
      <c r="H82" s="160">
        <f t="shared" si="15"/>
        <v>1522.5</v>
      </c>
      <c r="I82" s="160">
        <v>445.34</v>
      </c>
      <c r="J82" s="160">
        <f t="shared" si="16"/>
        <v>445.34</v>
      </c>
      <c r="K82" s="163">
        <f t="shared" si="17"/>
        <v>1967.84</v>
      </c>
    </row>
    <row r="83" spans="1:11" s="72" customFormat="1" ht="38.25">
      <c r="A83" s="5">
        <v>78</v>
      </c>
      <c r="B83" s="5">
        <v>78</v>
      </c>
      <c r="C83" s="147">
        <v>8.4</v>
      </c>
      <c r="D83" s="161" t="s">
        <v>241</v>
      </c>
      <c r="E83" s="162">
        <v>1</v>
      </c>
      <c r="F83" s="167" t="s">
        <v>236</v>
      </c>
      <c r="G83" s="160">
        <v>1916.25</v>
      </c>
      <c r="H83" s="160">
        <f t="shared" si="15"/>
        <v>1916.25</v>
      </c>
      <c r="I83" s="160">
        <v>560.5</v>
      </c>
      <c r="J83" s="160">
        <f t="shared" si="16"/>
        <v>560.5</v>
      </c>
      <c r="K83" s="163">
        <f t="shared" si="17"/>
        <v>2476.75</v>
      </c>
    </row>
    <row r="84" spans="1:11" s="72" customFormat="1" ht="12.75">
      <c r="A84" s="5"/>
      <c r="B84" s="5"/>
      <c r="C84" s="147"/>
      <c r="D84" s="165"/>
      <c r="E84" s="156"/>
      <c r="F84" s="157"/>
      <c r="G84" s="158"/>
      <c r="H84" s="160"/>
      <c r="I84" s="160"/>
      <c r="J84" s="160"/>
      <c r="K84" s="163"/>
    </row>
    <row r="85" spans="1:11" s="72" customFormat="1" ht="12.75">
      <c r="A85" s="5"/>
      <c r="B85" s="5">
        <v>80</v>
      </c>
      <c r="C85" s="147">
        <v>9</v>
      </c>
      <c r="D85" s="148" t="s">
        <v>242</v>
      </c>
      <c r="E85" s="149"/>
      <c r="F85" s="150"/>
      <c r="G85" s="151"/>
      <c r="H85" s="170">
        <f>SUM(H89:H260)</f>
        <v>332432.78000000014</v>
      </c>
      <c r="I85" s="152"/>
      <c r="J85" s="170">
        <f>SUM(J89:J260)</f>
        <v>138716.59000000003</v>
      </c>
      <c r="K85" s="153">
        <f>H85+J85</f>
        <v>471149.37000000017</v>
      </c>
    </row>
    <row r="86" spans="1:11" s="72" customFormat="1" ht="12.75">
      <c r="A86" s="5"/>
      <c r="B86" s="5"/>
      <c r="C86" s="147"/>
      <c r="D86" s="148"/>
      <c r="E86" s="149"/>
      <c r="F86" s="150"/>
      <c r="G86" s="151"/>
      <c r="H86" s="170"/>
      <c r="I86" s="152"/>
      <c r="J86" s="170"/>
      <c r="K86" s="153"/>
    </row>
    <row r="87" spans="1:11" s="72" customFormat="1" ht="12.75">
      <c r="A87" s="5"/>
      <c r="B87" s="5">
        <v>82</v>
      </c>
      <c r="C87" s="147" t="s">
        <v>243</v>
      </c>
      <c r="D87" s="161" t="s">
        <v>46</v>
      </c>
      <c r="E87" s="166"/>
      <c r="F87" s="167"/>
      <c r="G87" s="168"/>
      <c r="H87" s="160"/>
      <c r="I87" s="160"/>
      <c r="J87" s="160"/>
      <c r="K87" s="163"/>
    </row>
    <row r="88" spans="1:11" s="72" customFormat="1" ht="12.75">
      <c r="A88" s="5"/>
      <c r="B88" s="5"/>
      <c r="C88" s="147"/>
      <c r="D88" s="161"/>
      <c r="E88" s="166"/>
      <c r="F88" s="167"/>
      <c r="G88" s="168"/>
      <c r="H88" s="160"/>
      <c r="I88" s="160"/>
      <c r="J88" s="160"/>
      <c r="K88" s="163"/>
    </row>
    <row r="89" spans="1:11" s="72" customFormat="1" ht="25.5">
      <c r="A89" s="5">
        <v>84</v>
      </c>
      <c r="B89" s="5">
        <v>84</v>
      </c>
      <c r="C89" s="147" t="s">
        <v>244</v>
      </c>
      <c r="D89" s="161" t="s">
        <v>245</v>
      </c>
      <c r="E89" s="166">
        <v>6</v>
      </c>
      <c r="F89" s="167" t="s">
        <v>185</v>
      </c>
      <c r="G89" s="168">
        <v>4374.3</v>
      </c>
      <c r="H89" s="160">
        <f aca="true" t="shared" si="18" ref="H89:H91">E89*G89</f>
        <v>26245.800000000003</v>
      </c>
      <c r="I89" s="160">
        <v>1279.49</v>
      </c>
      <c r="J89" s="160">
        <f aca="true" t="shared" si="19" ref="J89:J163">E89*I89</f>
        <v>7676.9400000000005</v>
      </c>
      <c r="K89" s="163">
        <f aca="true" t="shared" si="20" ref="K89:K163">H89+J89</f>
        <v>33922.740000000005</v>
      </c>
    </row>
    <row r="90" spans="1:11" s="72" customFormat="1" ht="25.5">
      <c r="A90" s="5">
        <v>85</v>
      </c>
      <c r="B90" s="5">
        <v>85</v>
      </c>
      <c r="C90" s="147" t="s">
        <v>246</v>
      </c>
      <c r="D90" s="161" t="s">
        <v>247</v>
      </c>
      <c r="E90" s="166">
        <v>2</v>
      </c>
      <c r="F90" s="167" t="s">
        <v>185</v>
      </c>
      <c r="G90" s="168">
        <v>2963.1</v>
      </c>
      <c r="H90" s="160">
        <f t="shared" si="18"/>
        <v>5926.2</v>
      </c>
      <c r="I90" s="160">
        <v>866.71</v>
      </c>
      <c r="J90" s="160">
        <f t="shared" si="19"/>
        <v>1733.42</v>
      </c>
      <c r="K90" s="163">
        <f t="shared" si="20"/>
        <v>7659.62</v>
      </c>
    </row>
    <row r="91" spans="1:11" s="72" customFormat="1" ht="25.5">
      <c r="A91" s="5">
        <v>86</v>
      </c>
      <c r="B91" s="5">
        <v>86</v>
      </c>
      <c r="C91" s="147" t="s">
        <v>248</v>
      </c>
      <c r="D91" s="161" t="s">
        <v>249</v>
      </c>
      <c r="E91" s="166">
        <v>2</v>
      </c>
      <c r="F91" s="167" t="s">
        <v>185</v>
      </c>
      <c r="G91" s="160">
        <v>1987.65</v>
      </c>
      <c r="H91" s="160">
        <f t="shared" si="18"/>
        <v>3975.3</v>
      </c>
      <c r="I91" s="160">
        <v>581.38</v>
      </c>
      <c r="J91" s="160">
        <f t="shared" si="19"/>
        <v>1162.76</v>
      </c>
      <c r="K91" s="163">
        <f t="shared" si="20"/>
        <v>5138.06</v>
      </c>
    </row>
    <row r="92" spans="1:11" s="72" customFormat="1" ht="25.5">
      <c r="A92" s="5">
        <v>87</v>
      </c>
      <c r="B92" s="5">
        <v>87</v>
      </c>
      <c r="C92" s="147" t="s">
        <v>250</v>
      </c>
      <c r="D92" s="161" t="s">
        <v>251</v>
      </c>
      <c r="E92" s="166">
        <v>1</v>
      </c>
      <c r="F92" s="167" t="s">
        <v>185</v>
      </c>
      <c r="G92" s="160">
        <v>939.75</v>
      </c>
      <c r="H92" s="160">
        <f aca="true" t="shared" si="21" ref="H92:H162">G92*E92</f>
        <v>939.75</v>
      </c>
      <c r="I92" s="160">
        <v>274.88</v>
      </c>
      <c r="J92" s="160">
        <f t="shared" si="19"/>
        <v>274.88</v>
      </c>
      <c r="K92" s="163">
        <f t="shared" si="20"/>
        <v>1214.63</v>
      </c>
    </row>
    <row r="93" spans="1:11" s="72" customFormat="1" ht="12.75">
      <c r="A93" s="5">
        <v>91</v>
      </c>
      <c r="B93" s="5">
        <v>91</v>
      </c>
      <c r="C93" s="147" t="s">
        <v>252</v>
      </c>
      <c r="D93" s="161" t="s">
        <v>253</v>
      </c>
      <c r="E93" s="166">
        <v>276</v>
      </c>
      <c r="F93" s="167" t="s">
        <v>174</v>
      </c>
      <c r="G93" s="160">
        <v>5.36</v>
      </c>
      <c r="H93" s="160">
        <f t="shared" si="21"/>
        <v>1479.3600000000001</v>
      </c>
      <c r="I93" s="160">
        <v>40.95</v>
      </c>
      <c r="J93" s="160">
        <f t="shared" si="19"/>
        <v>11302.2</v>
      </c>
      <c r="K93" s="163">
        <f t="shared" si="20"/>
        <v>12781.560000000001</v>
      </c>
    </row>
    <row r="94" spans="1:11" s="72" customFormat="1" ht="12.75">
      <c r="A94" s="5">
        <v>92</v>
      </c>
      <c r="B94" s="5">
        <v>92</v>
      </c>
      <c r="C94" s="147" t="s">
        <v>254</v>
      </c>
      <c r="D94" s="161" t="s">
        <v>255</v>
      </c>
      <c r="E94" s="166">
        <v>337</v>
      </c>
      <c r="F94" s="167" t="s">
        <v>174</v>
      </c>
      <c r="G94" s="160">
        <v>6.62</v>
      </c>
      <c r="H94" s="160">
        <f t="shared" si="21"/>
        <v>2230.94</v>
      </c>
      <c r="I94" s="160">
        <v>40.95</v>
      </c>
      <c r="J94" s="160">
        <f t="shared" si="19"/>
        <v>13800.150000000001</v>
      </c>
      <c r="K94" s="163">
        <f t="shared" si="20"/>
        <v>16031.090000000002</v>
      </c>
    </row>
    <row r="95" spans="1:11" s="72" customFormat="1" ht="12.75">
      <c r="A95" s="5">
        <v>93</v>
      </c>
      <c r="B95" s="5">
        <v>93</v>
      </c>
      <c r="C95" s="147" t="s">
        <v>256</v>
      </c>
      <c r="D95" s="161" t="s">
        <v>257</v>
      </c>
      <c r="E95" s="166">
        <v>312</v>
      </c>
      <c r="F95" s="167" t="s">
        <v>174</v>
      </c>
      <c r="G95" s="160">
        <v>8.62</v>
      </c>
      <c r="H95" s="160">
        <f t="shared" si="21"/>
        <v>2689.4399999999996</v>
      </c>
      <c r="I95" s="160">
        <v>40.95</v>
      </c>
      <c r="J95" s="160">
        <f t="shared" si="19"/>
        <v>12776.400000000001</v>
      </c>
      <c r="K95" s="163">
        <f t="shared" si="20"/>
        <v>15465.84</v>
      </c>
    </row>
    <row r="96" spans="1:11" s="72" customFormat="1" ht="12.75">
      <c r="A96" s="5">
        <v>94</v>
      </c>
      <c r="B96" s="5">
        <v>94</v>
      </c>
      <c r="C96" s="147" t="s">
        <v>258</v>
      </c>
      <c r="D96" s="161" t="s">
        <v>259</v>
      </c>
      <c r="E96" s="166">
        <v>185</v>
      </c>
      <c r="F96" s="167" t="s">
        <v>174</v>
      </c>
      <c r="G96" s="160">
        <v>13.16</v>
      </c>
      <c r="H96" s="160">
        <f t="shared" si="21"/>
        <v>2434.6</v>
      </c>
      <c r="I96" s="160">
        <v>40.95</v>
      </c>
      <c r="J96" s="160">
        <f t="shared" si="19"/>
        <v>7575.750000000001</v>
      </c>
      <c r="K96" s="163">
        <f t="shared" si="20"/>
        <v>10010.35</v>
      </c>
    </row>
    <row r="97" spans="1:11" s="72" customFormat="1" ht="12.75">
      <c r="A97" s="5">
        <v>95</v>
      </c>
      <c r="B97" s="5">
        <v>95</v>
      </c>
      <c r="C97" s="147" t="s">
        <v>260</v>
      </c>
      <c r="D97" s="161" t="s">
        <v>261</v>
      </c>
      <c r="E97" s="166">
        <v>70</v>
      </c>
      <c r="F97" s="167" t="s">
        <v>174</v>
      </c>
      <c r="G97" s="160">
        <v>18.54</v>
      </c>
      <c r="H97" s="160">
        <f t="shared" si="21"/>
        <v>1297.8</v>
      </c>
      <c r="I97" s="160">
        <v>58.5</v>
      </c>
      <c r="J97" s="160">
        <f t="shared" si="19"/>
        <v>4095</v>
      </c>
      <c r="K97" s="163">
        <f t="shared" si="20"/>
        <v>5392.8</v>
      </c>
    </row>
    <row r="98" spans="1:11" s="72" customFormat="1" ht="12.75">
      <c r="A98" s="5">
        <v>96</v>
      </c>
      <c r="B98" s="5">
        <v>96</v>
      </c>
      <c r="C98" s="147" t="s">
        <v>262</v>
      </c>
      <c r="D98" s="161" t="s">
        <v>263</v>
      </c>
      <c r="E98" s="166">
        <v>31</v>
      </c>
      <c r="F98" s="167" t="s">
        <v>174</v>
      </c>
      <c r="G98" s="160">
        <v>26.07</v>
      </c>
      <c r="H98" s="160">
        <f t="shared" si="21"/>
        <v>808.17</v>
      </c>
      <c r="I98" s="160">
        <v>58.5</v>
      </c>
      <c r="J98" s="160">
        <f t="shared" si="19"/>
        <v>1813.5</v>
      </c>
      <c r="K98" s="163">
        <f t="shared" si="20"/>
        <v>2621.67</v>
      </c>
    </row>
    <row r="99" spans="1:11" s="72" customFormat="1" ht="12.75">
      <c r="A99" s="5">
        <v>97</v>
      </c>
      <c r="B99" s="5">
        <v>97</v>
      </c>
      <c r="C99" s="147" t="s">
        <v>264</v>
      </c>
      <c r="D99" s="161" t="s">
        <v>265</v>
      </c>
      <c r="E99" s="166">
        <v>6</v>
      </c>
      <c r="F99" s="167" t="s">
        <v>174</v>
      </c>
      <c r="G99" s="160">
        <v>19.66</v>
      </c>
      <c r="H99" s="160">
        <f t="shared" si="21"/>
        <v>117.96000000000001</v>
      </c>
      <c r="I99" s="160">
        <v>58.5</v>
      </c>
      <c r="J99" s="160">
        <f t="shared" si="19"/>
        <v>351</v>
      </c>
      <c r="K99" s="163">
        <f t="shared" si="20"/>
        <v>468.96000000000004</v>
      </c>
    </row>
    <row r="100" spans="1:11" s="72" customFormat="1" ht="12.75">
      <c r="A100" s="5">
        <v>98</v>
      </c>
      <c r="B100" s="5">
        <v>98</v>
      </c>
      <c r="C100" s="147" t="s">
        <v>266</v>
      </c>
      <c r="D100" s="161" t="s">
        <v>267</v>
      </c>
      <c r="E100" s="166">
        <v>2</v>
      </c>
      <c r="F100" s="167" t="s">
        <v>174</v>
      </c>
      <c r="G100" s="160">
        <v>42.76</v>
      </c>
      <c r="H100" s="160">
        <f t="shared" si="21"/>
        <v>85.52</v>
      </c>
      <c r="I100" s="160">
        <v>58.5</v>
      </c>
      <c r="J100" s="160">
        <f t="shared" si="19"/>
        <v>117</v>
      </c>
      <c r="K100" s="163">
        <f t="shared" si="20"/>
        <v>202.51999999999998</v>
      </c>
    </row>
    <row r="101" spans="1:11" s="72" customFormat="1" ht="12.75">
      <c r="A101" s="5">
        <v>99</v>
      </c>
      <c r="B101" s="5">
        <v>99</v>
      </c>
      <c r="C101" s="147" t="s">
        <v>268</v>
      </c>
      <c r="D101" s="161" t="s">
        <v>269</v>
      </c>
      <c r="E101" s="166">
        <v>2</v>
      </c>
      <c r="F101" s="167" t="s">
        <v>174</v>
      </c>
      <c r="G101" s="160">
        <v>67.92</v>
      </c>
      <c r="H101" s="160">
        <f t="shared" si="21"/>
        <v>135.84</v>
      </c>
      <c r="I101" s="160">
        <v>58.5</v>
      </c>
      <c r="J101" s="160">
        <f t="shared" si="19"/>
        <v>117</v>
      </c>
      <c r="K101" s="163">
        <f t="shared" si="20"/>
        <v>252.84</v>
      </c>
    </row>
    <row r="102" spans="1:11" s="72" customFormat="1" ht="12.75">
      <c r="A102" s="5">
        <v>100</v>
      </c>
      <c r="B102" s="5">
        <v>100</v>
      </c>
      <c r="C102" s="147" t="s">
        <v>270</v>
      </c>
      <c r="D102" s="161" t="s">
        <v>271</v>
      </c>
      <c r="E102" s="166">
        <v>36</v>
      </c>
      <c r="F102" s="167" t="s">
        <v>174</v>
      </c>
      <c r="G102" s="160">
        <v>85.39</v>
      </c>
      <c r="H102" s="160">
        <f t="shared" si="21"/>
        <v>3074.04</v>
      </c>
      <c r="I102" s="160">
        <v>93.6</v>
      </c>
      <c r="J102" s="160">
        <f t="shared" si="19"/>
        <v>3369.6</v>
      </c>
      <c r="K102" s="163">
        <f t="shared" si="20"/>
        <v>6443.639999999999</v>
      </c>
    </row>
    <row r="103" spans="1:11" s="72" customFormat="1" ht="12.75">
      <c r="A103" s="5">
        <v>101</v>
      </c>
      <c r="B103" s="5">
        <v>101</v>
      </c>
      <c r="C103" s="147" t="s">
        <v>272</v>
      </c>
      <c r="D103" s="161" t="s">
        <v>273</v>
      </c>
      <c r="E103" s="166">
        <v>42</v>
      </c>
      <c r="F103" s="167" t="s">
        <v>174</v>
      </c>
      <c r="G103" s="160">
        <v>121.61</v>
      </c>
      <c r="H103" s="160">
        <f t="shared" si="21"/>
        <v>5107.62</v>
      </c>
      <c r="I103" s="160">
        <v>93.6</v>
      </c>
      <c r="J103" s="160">
        <f t="shared" si="19"/>
        <v>3931.2</v>
      </c>
      <c r="K103" s="163">
        <f t="shared" si="20"/>
        <v>9038.82</v>
      </c>
    </row>
    <row r="104" spans="1:11" s="72" customFormat="1" ht="12.75">
      <c r="A104" s="5">
        <v>102</v>
      </c>
      <c r="B104" s="5">
        <v>102</v>
      </c>
      <c r="C104" s="147" t="s">
        <v>274</v>
      </c>
      <c r="D104" s="161" t="s">
        <v>275</v>
      </c>
      <c r="E104" s="166">
        <v>68</v>
      </c>
      <c r="F104" s="167" t="s">
        <v>174</v>
      </c>
      <c r="G104" s="160">
        <v>164.72</v>
      </c>
      <c r="H104" s="160">
        <f t="shared" si="21"/>
        <v>11200.96</v>
      </c>
      <c r="I104" s="160">
        <v>93.6</v>
      </c>
      <c r="J104" s="160">
        <f t="shared" si="19"/>
        <v>6364.799999999999</v>
      </c>
      <c r="K104" s="163">
        <f t="shared" si="20"/>
        <v>17565.76</v>
      </c>
    </row>
    <row r="105" spans="1:11" s="72" customFormat="1" ht="25.5">
      <c r="A105" s="5">
        <v>103</v>
      </c>
      <c r="B105" s="5">
        <v>103</v>
      </c>
      <c r="C105" s="147" t="s">
        <v>276</v>
      </c>
      <c r="D105" s="161" t="s">
        <v>277</v>
      </c>
      <c r="E105" s="166">
        <v>276</v>
      </c>
      <c r="F105" s="167" t="s">
        <v>174</v>
      </c>
      <c r="G105" s="160">
        <v>24.15</v>
      </c>
      <c r="H105" s="160">
        <f t="shared" si="21"/>
        <v>6665.4</v>
      </c>
      <c r="I105" s="160">
        <v>7.07</v>
      </c>
      <c r="J105" s="160">
        <f t="shared" si="19"/>
        <v>1951.3200000000002</v>
      </c>
      <c r="K105" s="163">
        <f t="shared" si="20"/>
        <v>8616.72</v>
      </c>
    </row>
    <row r="106" spans="1:11" s="72" customFormat="1" ht="25.5">
      <c r="A106" s="5">
        <v>104</v>
      </c>
      <c r="B106" s="5">
        <v>104</v>
      </c>
      <c r="C106" s="147" t="s">
        <v>278</v>
      </c>
      <c r="D106" s="161" t="s">
        <v>279</v>
      </c>
      <c r="E106" s="166">
        <v>337</v>
      </c>
      <c r="F106" s="167" t="s">
        <v>174</v>
      </c>
      <c r="G106" s="160">
        <v>27.32</v>
      </c>
      <c r="H106" s="160">
        <f t="shared" si="21"/>
        <v>9206.84</v>
      </c>
      <c r="I106" s="160">
        <v>7.99</v>
      </c>
      <c r="J106" s="160">
        <f t="shared" si="19"/>
        <v>2692.63</v>
      </c>
      <c r="K106" s="163">
        <f t="shared" si="20"/>
        <v>11899.470000000001</v>
      </c>
    </row>
    <row r="107" spans="1:11" s="72" customFormat="1" ht="25.5">
      <c r="A107" s="5">
        <v>105</v>
      </c>
      <c r="B107" s="5">
        <v>105</v>
      </c>
      <c r="C107" s="147" t="s">
        <v>280</v>
      </c>
      <c r="D107" s="161" t="s">
        <v>281</v>
      </c>
      <c r="E107" s="166">
        <v>312</v>
      </c>
      <c r="F107" s="167" t="s">
        <v>174</v>
      </c>
      <c r="G107" s="160">
        <v>31.73</v>
      </c>
      <c r="H107" s="160">
        <f t="shared" si="21"/>
        <v>9899.76</v>
      </c>
      <c r="I107" s="160">
        <v>9.28</v>
      </c>
      <c r="J107" s="160">
        <f t="shared" si="19"/>
        <v>2895.3599999999997</v>
      </c>
      <c r="K107" s="163">
        <f t="shared" si="20"/>
        <v>12795.119999999999</v>
      </c>
    </row>
    <row r="108" spans="1:11" s="72" customFormat="1" ht="25.5">
      <c r="A108" s="5">
        <v>106</v>
      </c>
      <c r="B108" s="5">
        <v>106</v>
      </c>
      <c r="C108" s="147" t="s">
        <v>282</v>
      </c>
      <c r="D108" s="161" t="s">
        <v>283</v>
      </c>
      <c r="E108" s="166">
        <v>185</v>
      </c>
      <c r="F108" s="167" t="s">
        <v>174</v>
      </c>
      <c r="G108" s="160">
        <v>42.38</v>
      </c>
      <c r="H108" s="160">
        <f t="shared" si="21"/>
        <v>7840.3</v>
      </c>
      <c r="I108" s="160">
        <v>12.4</v>
      </c>
      <c r="J108" s="160">
        <f t="shared" si="19"/>
        <v>2294</v>
      </c>
      <c r="K108" s="163">
        <f t="shared" si="20"/>
        <v>10134.3</v>
      </c>
    </row>
    <row r="109" spans="1:11" s="72" customFormat="1" ht="25.5">
      <c r="A109" s="5">
        <v>107</v>
      </c>
      <c r="B109" s="5">
        <v>107</v>
      </c>
      <c r="C109" s="147" t="s">
        <v>284</v>
      </c>
      <c r="D109" s="161" t="s">
        <v>285</v>
      </c>
      <c r="E109" s="166">
        <v>70</v>
      </c>
      <c r="F109" s="167" t="s">
        <v>174</v>
      </c>
      <c r="G109" s="160">
        <v>55.31</v>
      </c>
      <c r="H109" s="160">
        <f t="shared" si="21"/>
        <v>3871.7000000000003</v>
      </c>
      <c r="I109" s="160">
        <v>16.18</v>
      </c>
      <c r="J109" s="160">
        <f t="shared" si="19"/>
        <v>1132.6</v>
      </c>
      <c r="K109" s="163">
        <f t="shared" si="20"/>
        <v>5004.3</v>
      </c>
    </row>
    <row r="110" spans="1:11" s="72" customFormat="1" ht="25.5">
      <c r="A110" s="5">
        <v>108</v>
      </c>
      <c r="B110" s="5">
        <v>108</v>
      </c>
      <c r="C110" s="147" t="s">
        <v>286</v>
      </c>
      <c r="D110" s="161" t="s">
        <v>287</v>
      </c>
      <c r="E110" s="166">
        <v>31</v>
      </c>
      <c r="F110" s="167" t="s">
        <v>174</v>
      </c>
      <c r="G110" s="160">
        <v>67.2</v>
      </c>
      <c r="H110" s="160">
        <f t="shared" si="21"/>
        <v>2083.2000000000003</v>
      </c>
      <c r="I110" s="160">
        <v>19.66</v>
      </c>
      <c r="J110" s="160">
        <f t="shared" si="19"/>
        <v>609.46</v>
      </c>
      <c r="K110" s="163">
        <f t="shared" si="20"/>
        <v>2692.6600000000003</v>
      </c>
    </row>
    <row r="111" spans="1:11" s="72" customFormat="1" ht="25.5">
      <c r="A111" s="5">
        <v>109</v>
      </c>
      <c r="B111" s="5">
        <v>109</v>
      </c>
      <c r="C111" s="147" t="s">
        <v>288</v>
      </c>
      <c r="D111" s="161" t="s">
        <v>289</v>
      </c>
      <c r="E111" s="166">
        <v>6</v>
      </c>
      <c r="F111" s="167" t="s">
        <v>174</v>
      </c>
      <c r="G111" s="160">
        <v>24.15</v>
      </c>
      <c r="H111" s="160">
        <f t="shared" si="21"/>
        <v>144.89999999999998</v>
      </c>
      <c r="I111" s="160">
        <v>7.07</v>
      </c>
      <c r="J111" s="160">
        <f t="shared" si="19"/>
        <v>42.42</v>
      </c>
      <c r="K111" s="163">
        <f t="shared" si="20"/>
        <v>187.32</v>
      </c>
    </row>
    <row r="112" spans="1:11" s="72" customFormat="1" ht="25.5">
      <c r="A112" s="5">
        <v>110</v>
      </c>
      <c r="B112" s="5">
        <v>110</v>
      </c>
      <c r="C112" s="147" t="s">
        <v>290</v>
      </c>
      <c r="D112" s="161" t="s">
        <v>291</v>
      </c>
      <c r="E112" s="166">
        <v>2</v>
      </c>
      <c r="F112" s="167" t="s">
        <v>174</v>
      </c>
      <c r="G112" s="160">
        <v>42.38</v>
      </c>
      <c r="H112" s="160">
        <f t="shared" si="21"/>
        <v>84.76</v>
      </c>
      <c r="I112" s="160">
        <v>12.4</v>
      </c>
      <c r="J112" s="160">
        <f t="shared" si="19"/>
        <v>24.8</v>
      </c>
      <c r="K112" s="163">
        <f t="shared" si="20"/>
        <v>109.56</v>
      </c>
    </row>
    <row r="113" spans="1:11" s="72" customFormat="1" ht="25.5">
      <c r="A113" s="5">
        <v>111</v>
      </c>
      <c r="B113" s="5">
        <v>111</v>
      </c>
      <c r="C113" s="147" t="s">
        <v>292</v>
      </c>
      <c r="D113" s="161" t="s">
        <v>293</v>
      </c>
      <c r="E113" s="166">
        <v>2</v>
      </c>
      <c r="F113" s="167" t="s">
        <v>174</v>
      </c>
      <c r="G113" s="160">
        <v>55.31</v>
      </c>
      <c r="H113" s="160">
        <f t="shared" si="21"/>
        <v>110.62</v>
      </c>
      <c r="I113" s="160">
        <v>16.18</v>
      </c>
      <c r="J113" s="160">
        <f t="shared" si="19"/>
        <v>32.36</v>
      </c>
      <c r="K113" s="163">
        <f t="shared" si="20"/>
        <v>142.98000000000002</v>
      </c>
    </row>
    <row r="114" spans="1:11" s="72" customFormat="1" ht="25.5">
      <c r="A114" s="5">
        <v>112</v>
      </c>
      <c r="B114" s="5">
        <v>112</v>
      </c>
      <c r="C114" s="147" t="s">
        <v>294</v>
      </c>
      <c r="D114" s="161" t="s">
        <v>295</v>
      </c>
      <c r="E114" s="166">
        <v>36</v>
      </c>
      <c r="F114" s="167" t="s">
        <v>174</v>
      </c>
      <c r="G114" s="160">
        <v>59.96</v>
      </c>
      <c r="H114" s="160">
        <f t="shared" si="21"/>
        <v>2158.56</v>
      </c>
      <c r="I114" s="160">
        <v>17.54</v>
      </c>
      <c r="J114" s="160">
        <f t="shared" si="19"/>
        <v>631.4399999999999</v>
      </c>
      <c r="K114" s="163">
        <f t="shared" si="20"/>
        <v>2790</v>
      </c>
    </row>
    <row r="115" spans="1:11" s="72" customFormat="1" ht="25.5">
      <c r="A115" s="5">
        <v>113</v>
      </c>
      <c r="B115" s="5">
        <v>113</v>
      </c>
      <c r="C115" s="147" t="s">
        <v>296</v>
      </c>
      <c r="D115" s="161" t="s">
        <v>297</v>
      </c>
      <c r="E115" s="166">
        <v>42</v>
      </c>
      <c r="F115" s="167" t="s">
        <v>174</v>
      </c>
      <c r="G115" s="160">
        <v>82.98</v>
      </c>
      <c r="H115" s="160">
        <f t="shared" si="21"/>
        <v>3485.1600000000003</v>
      </c>
      <c r="I115" s="160">
        <v>24.28</v>
      </c>
      <c r="J115" s="160">
        <f t="shared" si="19"/>
        <v>1019.76</v>
      </c>
      <c r="K115" s="163">
        <f t="shared" si="20"/>
        <v>4504.92</v>
      </c>
    </row>
    <row r="116" spans="1:11" s="72" customFormat="1" ht="25.5">
      <c r="A116" s="5">
        <v>114</v>
      </c>
      <c r="B116" s="5">
        <v>114</v>
      </c>
      <c r="C116" s="147" t="s">
        <v>298</v>
      </c>
      <c r="D116" s="161" t="s">
        <v>299</v>
      </c>
      <c r="E116" s="166">
        <v>68</v>
      </c>
      <c r="F116" s="167" t="s">
        <v>174</v>
      </c>
      <c r="G116" s="160">
        <v>94.49</v>
      </c>
      <c r="H116" s="160">
        <f t="shared" si="21"/>
        <v>6425.32</v>
      </c>
      <c r="I116" s="160">
        <v>27.64</v>
      </c>
      <c r="J116" s="160">
        <f t="shared" si="19"/>
        <v>1879.52</v>
      </c>
      <c r="K116" s="163">
        <f t="shared" si="20"/>
        <v>8304.84</v>
      </c>
    </row>
    <row r="117" spans="1:11" s="72" customFormat="1" ht="25.5">
      <c r="A117" s="5">
        <v>115</v>
      </c>
      <c r="B117" s="5">
        <v>115</v>
      </c>
      <c r="C117" s="147" t="s">
        <v>300</v>
      </c>
      <c r="D117" s="161" t="s">
        <v>301</v>
      </c>
      <c r="E117" s="166">
        <v>36</v>
      </c>
      <c r="F117" s="167" t="s">
        <v>302</v>
      </c>
      <c r="G117" s="160">
        <v>54.94</v>
      </c>
      <c r="H117" s="160">
        <f t="shared" si="21"/>
        <v>1977.84</v>
      </c>
      <c r="I117" s="160">
        <v>16.08</v>
      </c>
      <c r="J117" s="160">
        <f t="shared" si="19"/>
        <v>578.8799999999999</v>
      </c>
      <c r="K117" s="163">
        <f t="shared" si="20"/>
        <v>2556.72</v>
      </c>
    </row>
    <row r="118" spans="1:11" s="72" customFormat="1" ht="12.75">
      <c r="A118" s="5">
        <v>116</v>
      </c>
      <c r="B118" s="5">
        <v>116</v>
      </c>
      <c r="C118" s="147" t="s">
        <v>303</v>
      </c>
      <c r="D118" s="161" t="s">
        <v>304</v>
      </c>
      <c r="E118" s="166">
        <v>48</v>
      </c>
      <c r="F118" s="167" t="s">
        <v>305</v>
      </c>
      <c r="G118" s="160">
        <v>61.06</v>
      </c>
      <c r="H118" s="160">
        <f t="shared" si="21"/>
        <v>2930.88</v>
      </c>
      <c r="I118" s="160">
        <v>17.87</v>
      </c>
      <c r="J118" s="160">
        <f t="shared" si="19"/>
        <v>857.76</v>
      </c>
      <c r="K118" s="163">
        <f t="shared" si="20"/>
        <v>3788.6400000000003</v>
      </c>
    </row>
    <row r="119" spans="1:11" s="72" customFormat="1" ht="12.75">
      <c r="A119" s="5">
        <v>117</v>
      </c>
      <c r="B119" s="5">
        <v>117</v>
      </c>
      <c r="C119" s="147" t="s">
        <v>306</v>
      </c>
      <c r="D119" s="161" t="s">
        <v>307</v>
      </c>
      <c r="E119" s="166">
        <v>50</v>
      </c>
      <c r="F119" s="167" t="s">
        <v>308</v>
      </c>
      <c r="G119" s="160">
        <v>18.96</v>
      </c>
      <c r="H119" s="160">
        <f t="shared" si="21"/>
        <v>948</v>
      </c>
      <c r="I119" s="160">
        <v>5.55</v>
      </c>
      <c r="J119" s="160">
        <f t="shared" si="19"/>
        <v>277.5</v>
      </c>
      <c r="K119" s="163">
        <f t="shared" si="20"/>
        <v>1225.5</v>
      </c>
    </row>
    <row r="120" spans="1:11" s="72" customFormat="1" ht="12.75">
      <c r="A120" s="5">
        <v>118</v>
      </c>
      <c r="B120" s="5">
        <v>118</v>
      </c>
      <c r="C120" s="147" t="s">
        <v>309</v>
      </c>
      <c r="D120" s="161" t="s">
        <v>310</v>
      </c>
      <c r="E120" s="166">
        <v>6</v>
      </c>
      <c r="F120" s="167" t="s">
        <v>185</v>
      </c>
      <c r="G120" s="160">
        <v>2.36</v>
      </c>
      <c r="H120" s="160">
        <f t="shared" si="21"/>
        <v>14.16</v>
      </c>
      <c r="I120" s="160">
        <v>0.69</v>
      </c>
      <c r="J120" s="160">
        <f t="shared" si="19"/>
        <v>4.14</v>
      </c>
      <c r="K120" s="163">
        <f t="shared" si="20"/>
        <v>18.3</v>
      </c>
    </row>
    <row r="121" spans="1:11" s="72" customFormat="1" ht="12.75">
      <c r="A121" s="5">
        <v>119</v>
      </c>
      <c r="B121" s="5">
        <v>119</v>
      </c>
      <c r="C121" s="147" t="s">
        <v>311</v>
      </c>
      <c r="D121" s="161" t="s">
        <v>312</v>
      </c>
      <c r="E121" s="166">
        <v>2</v>
      </c>
      <c r="F121" s="167" t="s">
        <v>185</v>
      </c>
      <c r="G121" s="160">
        <v>4.58</v>
      </c>
      <c r="H121" s="160">
        <f t="shared" si="21"/>
        <v>9.16</v>
      </c>
      <c r="I121" s="160">
        <v>1.35</v>
      </c>
      <c r="J121" s="160">
        <f t="shared" si="19"/>
        <v>2.7</v>
      </c>
      <c r="K121" s="163">
        <f t="shared" si="20"/>
        <v>11.86</v>
      </c>
    </row>
    <row r="122" spans="1:11" s="72" customFormat="1" ht="12.75">
      <c r="A122" s="5">
        <v>120</v>
      </c>
      <c r="B122" s="5">
        <v>120</v>
      </c>
      <c r="C122" s="147" t="s">
        <v>313</v>
      </c>
      <c r="D122" s="161" t="s">
        <v>314</v>
      </c>
      <c r="E122" s="166">
        <v>4</v>
      </c>
      <c r="F122" s="167" t="s">
        <v>185</v>
      </c>
      <c r="G122" s="160">
        <v>8.61</v>
      </c>
      <c r="H122" s="160">
        <f t="shared" si="21"/>
        <v>34.44</v>
      </c>
      <c r="I122" s="160">
        <v>2.52</v>
      </c>
      <c r="J122" s="160">
        <f t="shared" si="19"/>
        <v>10.08</v>
      </c>
      <c r="K122" s="163">
        <f t="shared" si="20"/>
        <v>44.519999999999996</v>
      </c>
    </row>
    <row r="123" spans="1:11" s="72" customFormat="1" ht="12.75">
      <c r="A123" s="5">
        <v>121</v>
      </c>
      <c r="B123" s="5">
        <v>121</v>
      </c>
      <c r="C123" s="147" t="s">
        <v>315</v>
      </c>
      <c r="D123" s="161" t="s">
        <v>316</v>
      </c>
      <c r="E123" s="166">
        <v>27</v>
      </c>
      <c r="F123" s="167" t="s">
        <v>185</v>
      </c>
      <c r="G123" s="160">
        <v>12.92</v>
      </c>
      <c r="H123" s="160">
        <f t="shared" si="21"/>
        <v>348.84</v>
      </c>
      <c r="I123" s="160">
        <v>3.78</v>
      </c>
      <c r="J123" s="160">
        <f t="shared" si="19"/>
        <v>102.05999999999999</v>
      </c>
      <c r="K123" s="163">
        <f t="shared" si="20"/>
        <v>450.9</v>
      </c>
    </row>
    <row r="124" spans="1:11" s="72" customFormat="1" ht="12.75">
      <c r="A124" s="5">
        <v>122</v>
      </c>
      <c r="B124" s="5">
        <v>122</v>
      </c>
      <c r="C124" s="147" t="s">
        <v>317</v>
      </c>
      <c r="D124" s="161" t="s">
        <v>318</v>
      </c>
      <c r="E124" s="166">
        <v>17</v>
      </c>
      <c r="F124" s="167" t="s">
        <v>185</v>
      </c>
      <c r="G124" s="160">
        <v>35.22</v>
      </c>
      <c r="H124" s="160">
        <f t="shared" si="21"/>
        <v>598.74</v>
      </c>
      <c r="I124" s="160">
        <v>10.31</v>
      </c>
      <c r="J124" s="160">
        <f t="shared" si="19"/>
        <v>175.27</v>
      </c>
      <c r="K124" s="163">
        <f t="shared" si="20"/>
        <v>774.01</v>
      </c>
    </row>
    <row r="125" spans="1:11" s="72" customFormat="1" ht="12.75">
      <c r="A125" s="5">
        <v>123</v>
      </c>
      <c r="B125" s="5">
        <v>123</v>
      </c>
      <c r="C125" s="147" t="s">
        <v>319</v>
      </c>
      <c r="D125" s="161" t="s">
        <v>320</v>
      </c>
      <c r="E125" s="166">
        <v>6</v>
      </c>
      <c r="F125" s="167" t="s">
        <v>185</v>
      </c>
      <c r="G125" s="160">
        <v>57.84</v>
      </c>
      <c r="H125" s="160">
        <f t="shared" si="21"/>
        <v>347.04</v>
      </c>
      <c r="I125" s="160">
        <v>16.92</v>
      </c>
      <c r="J125" s="160">
        <f t="shared" si="19"/>
        <v>101.52000000000001</v>
      </c>
      <c r="K125" s="163">
        <f t="shared" si="20"/>
        <v>448.56000000000006</v>
      </c>
    </row>
    <row r="126" spans="1:11" s="72" customFormat="1" ht="12.75">
      <c r="A126" s="5">
        <v>124</v>
      </c>
      <c r="B126" s="5">
        <v>124</v>
      </c>
      <c r="C126" s="147" t="s">
        <v>321</v>
      </c>
      <c r="D126" s="161" t="s">
        <v>322</v>
      </c>
      <c r="E126" s="166">
        <v>86</v>
      </c>
      <c r="F126" s="167" t="s">
        <v>185</v>
      </c>
      <c r="G126" s="160">
        <v>2.55</v>
      </c>
      <c r="H126" s="160">
        <f t="shared" si="21"/>
        <v>219.29999999999998</v>
      </c>
      <c r="I126" s="160">
        <v>0.75</v>
      </c>
      <c r="J126" s="160">
        <f t="shared" si="19"/>
        <v>64.5</v>
      </c>
      <c r="K126" s="163">
        <f t="shared" si="20"/>
        <v>283.79999999999995</v>
      </c>
    </row>
    <row r="127" spans="1:11" s="72" customFormat="1" ht="12.75">
      <c r="A127" s="5">
        <v>125</v>
      </c>
      <c r="B127" s="5">
        <v>125</v>
      </c>
      <c r="C127" s="147" t="s">
        <v>323</v>
      </c>
      <c r="D127" s="161" t="s">
        <v>324</v>
      </c>
      <c r="E127" s="166">
        <v>78</v>
      </c>
      <c r="F127" s="167" t="s">
        <v>185</v>
      </c>
      <c r="G127" s="160">
        <v>4.63</v>
      </c>
      <c r="H127" s="160">
        <f t="shared" si="21"/>
        <v>361.14</v>
      </c>
      <c r="I127" s="160">
        <v>1.36</v>
      </c>
      <c r="J127" s="160">
        <f t="shared" si="19"/>
        <v>106.08000000000001</v>
      </c>
      <c r="K127" s="163">
        <f t="shared" si="20"/>
        <v>467.22</v>
      </c>
    </row>
    <row r="128" spans="1:11" s="72" customFormat="1" ht="12.75">
      <c r="A128" s="5">
        <v>126</v>
      </c>
      <c r="B128" s="5">
        <v>126</v>
      </c>
      <c r="C128" s="147" t="s">
        <v>325</v>
      </c>
      <c r="D128" s="161" t="s">
        <v>326</v>
      </c>
      <c r="E128" s="166">
        <v>28</v>
      </c>
      <c r="F128" s="167" t="s">
        <v>185</v>
      </c>
      <c r="G128" s="160">
        <v>4.31</v>
      </c>
      <c r="H128" s="160">
        <f t="shared" si="21"/>
        <v>120.67999999999999</v>
      </c>
      <c r="I128" s="160">
        <v>1.26</v>
      </c>
      <c r="J128" s="160">
        <f t="shared" si="19"/>
        <v>35.28</v>
      </c>
      <c r="K128" s="163">
        <f t="shared" si="20"/>
        <v>155.95999999999998</v>
      </c>
    </row>
    <row r="129" spans="1:11" s="72" customFormat="1" ht="12.75">
      <c r="A129" s="5">
        <v>127</v>
      </c>
      <c r="B129" s="5">
        <v>127</v>
      </c>
      <c r="C129" s="147" t="s">
        <v>327</v>
      </c>
      <c r="D129" s="161" t="s">
        <v>328</v>
      </c>
      <c r="E129" s="166">
        <v>84</v>
      </c>
      <c r="F129" s="167" t="s">
        <v>185</v>
      </c>
      <c r="G129" s="160">
        <v>7.2</v>
      </c>
      <c r="H129" s="160">
        <f t="shared" si="21"/>
        <v>604.8000000000001</v>
      </c>
      <c r="I129" s="160">
        <v>2.11</v>
      </c>
      <c r="J129" s="160">
        <f t="shared" si="19"/>
        <v>177.23999999999998</v>
      </c>
      <c r="K129" s="163">
        <f t="shared" si="20"/>
        <v>782.0400000000001</v>
      </c>
    </row>
    <row r="130" spans="1:11" s="72" customFormat="1" ht="12.75">
      <c r="A130" s="5">
        <v>128</v>
      </c>
      <c r="B130" s="5">
        <v>128</v>
      </c>
      <c r="C130" s="147" t="s">
        <v>329</v>
      </c>
      <c r="D130" s="161" t="s">
        <v>330</v>
      </c>
      <c r="E130" s="166">
        <v>2</v>
      </c>
      <c r="F130" s="167" t="s">
        <v>185</v>
      </c>
      <c r="G130" s="160">
        <v>5.76</v>
      </c>
      <c r="H130" s="160">
        <f t="shared" si="21"/>
        <v>11.52</v>
      </c>
      <c r="I130" s="160">
        <v>1.68</v>
      </c>
      <c r="J130" s="160">
        <f t="shared" si="19"/>
        <v>3.36</v>
      </c>
      <c r="K130" s="163">
        <f t="shared" si="20"/>
        <v>14.879999999999999</v>
      </c>
    </row>
    <row r="131" spans="1:11" s="72" customFormat="1" ht="12.75">
      <c r="A131" s="5">
        <v>129</v>
      </c>
      <c r="B131" s="5">
        <v>129</v>
      </c>
      <c r="C131" s="147" t="s">
        <v>331</v>
      </c>
      <c r="D131" s="161" t="s">
        <v>332</v>
      </c>
      <c r="E131" s="166">
        <v>34</v>
      </c>
      <c r="F131" s="167" t="s">
        <v>185</v>
      </c>
      <c r="G131" s="160">
        <v>5.59</v>
      </c>
      <c r="H131" s="160">
        <f t="shared" si="21"/>
        <v>190.06</v>
      </c>
      <c r="I131" s="160">
        <v>1.64</v>
      </c>
      <c r="J131" s="160">
        <f t="shared" si="19"/>
        <v>55.76</v>
      </c>
      <c r="K131" s="163">
        <f t="shared" si="20"/>
        <v>245.82</v>
      </c>
    </row>
    <row r="132" spans="1:11" s="72" customFormat="1" ht="12.75">
      <c r="A132" s="5">
        <v>130</v>
      </c>
      <c r="B132" s="5">
        <v>130</v>
      </c>
      <c r="C132" s="147" t="s">
        <v>333</v>
      </c>
      <c r="D132" s="161" t="s">
        <v>334</v>
      </c>
      <c r="E132" s="166">
        <v>4</v>
      </c>
      <c r="F132" s="167" t="s">
        <v>185</v>
      </c>
      <c r="G132" s="160">
        <v>15.58</v>
      </c>
      <c r="H132" s="160">
        <f t="shared" si="21"/>
        <v>62.32</v>
      </c>
      <c r="I132" s="160">
        <v>4.56</v>
      </c>
      <c r="J132" s="160">
        <f t="shared" si="19"/>
        <v>18.24</v>
      </c>
      <c r="K132" s="163">
        <f t="shared" si="20"/>
        <v>80.56</v>
      </c>
    </row>
    <row r="133" spans="1:11" s="72" customFormat="1" ht="12.75">
      <c r="A133" s="5">
        <v>131</v>
      </c>
      <c r="B133" s="5">
        <v>131</v>
      </c>
      <c r="C133" s="147" t="s">
        <v>335</v>
      </c>
      <c r="D133" s="161" t="s">
        <v>336</v>
      </c>
      <c r="E133" s="166">
        <v>6</v>
      </c>
      <c r="F133" s="167" t="s">
        <v>185</v>
      </c>
      <c r="G133" s="160">
        <v>12.79</v>
      </c>
      <c r="H133" s="160">
        <f t="shared" si="21"/>
        <v>76.74</v>
      </c>
      <c r="I133" s="160">
        <v>3.74</v>
      </c>
      <c r="J133" s="160">
        <f t="shared" si="19"/>
        <v>22.44</v>
      </c>
      <c r="K133" s="163">
        <f t="shared" si="20"/>
        <v>99.17999999999999</v>
      </c>
    </row>
    <row r="134" spans="1:11" s="72" customFormat="1" ht="12.75">
      <c r="A134" s="5">
        <v>132</v>
      </c>
      <c r="B134" s="5">
        <v>132</v>
      </c>
      <c r="C134" s="147" t="s">
        <v>337</v>
      </c>
      <c r="D134" s="161" t="s">
        <v>338</v>
      </c>
      <c r="E134" s="166">
        <v>14</v>
      </c>
      <c r="F134" s="167" t="s">
        <v>185</v>
      </c>
      <c r="G134" s="160">
        <v>12.68</v>
      </c>
      <c r="H134" s="160">
        <f t="shared" si="21"/>
        <v>177.51999999999998</v>
      </c>
      <c r="I134" s="160">
        <v>3.71</v>
      </c>
      <c r="J134" s="160">
        <f t="shared" si="19"/>
        <v>51.94</v>
      </c>
      <c r="K134" s="163">
        <f t="shared" si="20"/>
        <v>229.45999999999998</v>
      </c>
    </row>
    <row r="135" spans="1:11" s="72" customFormat="1" ht="12.75">
      <c r="A135" s="5">
        <v>133</v>
      </c>
      <c r="B135" s="5">
        <v>133</v>
      </c>
      <c r="C135" s="147" t="s">
        <v>339</v>
      </c>
      <c r="D135" s="161" t="s">
        <v>340</v>
      </c>
      <c r="E135" s="166">
        <v>24</v>
      </c>
      <c r="F135" s="167" t="s">
        <v>185</v>
      </c>
      <c r="G135" s="160">
        <v>19.44</v>
      </c>
      <c r="H135" s="160">
        <f t="shared" si="21"/>
        <v>466.56000000000006</v>
      </c>
      <c r="I135" s="160">
        <v>5.69</v>
      </c>
      <c r="J135" s="160">
        <f t="shared" si="19"/>
        <v>136.56</v>
      </c>
      <c r="K135" s="163">
        <f t="shared" si="20"/>
        <v>603.1200000000001</v>
      </c>
    </row>
    <row r="136" spans="1:11" s="72" customFormat="1" ht="12.75">
      <c r="A136" s="5">
        <v>134</v>
      </c>
      <c r="B136" s="5">
        <v>134</v>
      </c>
      <c r="C136" s="147" t="s">
        <v>341</v>
      </c>
      <c r="D136" s="161" t="s">
        <v>342</v>
      </c>
      <c r="E136" s="166">
        <v>12</v>
      </c>
      <c r="F136" s="167" t="s">
        <v>185</v>
      </c>
      <c r="G136" s="160">
        <v>21.87</v>
      </c>
      <c r="H136" s="160">
        <f t="shared" si="21"/>
        <v>262.44</v>
      </c>
      <c r="I136" s="160">
        <v>6.4</v>
      </c>
      <c r="J136" s="160">
        <f t="shared" si="19"/>
        <v>76.80000000000001</v>
      </c>
      <c r="K136" s="163">
        <f t="shared" si="20"/>
        <v>339.24</v>
      </c>
    </row>
    <row r="137" spans="1:11" s="72" customFormat="1" ht="12.75">
      <c r="A137" s="5">
        <v>135</v>
      </c>
      <c r="B137" s="5">
        <v>135</v>
      </c>
      <c r="C137" s="147" t="s">
        <v>343</v>
      </c>
      <c r="D137" s="161" t="s">
        <v>344</v>
      </c>
      <c r="E137" s="166">
        <v>6</v>
      </c>
      <c r="F137" s="167" t="s">
        <v>185</v>
      </c>
      <c r="G137" s="160">
        <v>30.92</v>
      </c>
      <c r="H137" s="160">
        <f t="shared" si="21"/>
        <v>185.52</v>
      </c>
      <c r="I137" s="160">
        <v>9.04</v>
      </c>
      <c r="J137" s="160">
        <f t="shared" si="19"/>
        <v>54.239999999999995</v>
      </c>
      <c r="K137" s="163">
        <f t="shared" si="20"/>
        <v>239.76</v>
      </c>
    </row>
    <row r="138" spans="1:11" s="72" customFormat="1" ht="12.75">
      <c r="A138" s="5">
        <v>136</v>
      </c>
      <c r="B138" s="5">
        <v>136</v>
      </c>
      <c r="C138" s="147" t="s">
        <v>345</v>
      </c>
      <c r="D138" s="161" t="s">
        <v>346</v>
      </c>
      <c r="E138" s="166">
        <v>4</v>
      </c>
      <c r="F138" s="167" t="s">
        <v>185</v>
      </c>
      <c r="G138" s="160">
        <v>33.6</v>
      </c>
      <c r="H138" s="160">
        <f t="shared" si="21"/>
        <v>134.4</v>
      </c>
      <c r="I138" s="160">
        <v>9.83</v>
      </c>
      <c r="J138" s="160">
        <f t="shared" si="19"/>
        <v>39.32</v>
      </c>
      <c r="K138" s="163">
        <f t="shared" si="20"/>
        <v>173.72</v>
      </c>
    </row>
    <row r="139" spans="1:11" s="72" customFormat="1" ht="12.75">
      <c r="A139" s="5">
        <v>137</v>
      </c>
      <c r="B139" s="5">
        <v>137</v>
      </c>
      <c r="C139" s="147" t="s">
        <v>347</v>
      </c>
      <c r="D139" s="161" t="s">
        <v>348</v>
      </c>
      <c r="E139" s="166">
        <v>24</v>
      </c>
      <c r="F139" s="167" t="s">
        <v>185</v>
      </c>
      <c r="G139" s="160">
        <v>3.15</v>
      </c>
      <c r="H139" s="160">
        <f t="shared" si="21"/>
        <v>75.6</v>
      </c>
      <c r="I139" s="160">
        <v>0.92</v>
      </c>
      <c r="J139" s="160">
        <f t="shared" si="19"/>
        <v>22.080000000000002</v>
      </c>
      <c r="K139" s="163">
        <f t="shared" si="20"/>
        <v>97.67999999999999</v>
      </c>
    </row>
    <row r="140" spans="1:11" s="72" customFormat="1" ht="12.75">
      <c r="A140" s="5">
        <v>138</v>
      </c>
      <c r="B140" s="5">
        <v>138</v>
      </c>
      <c r="C140" s="147" t="s">
        <v>349</v>
      </c>
      <c r="D140" s="161" t="s">
        <v>350</v>
      </c>
      <c r="E140" s="166">
        <v>12</v>
      </c>
      <c r="F140" s="167" t="s">
        <v>185</v>
      </c>
      <c r="G140" s="160">
        <v>5.89</v>
      </c>
      <c r="H140" s="160">
        <f t="shared" si="21"/>
        <v>70.67999999999999</v>
      </c>
      <c r="I140" s="160">
        <v>1.72</v>
      </c>
      <c r="J140" s="160">
        <f t="shared" si="19"/>
        <v>20.64</v>
      </c>
      <c r="K140" s="163">
        <f t="shared" si="20"/>
        <v>91.32</v>
      </c>
    </row>
    <row r="141" spans="1:11" s="72" customFormat="1" ht="12.75">
      <c r="A141" s="5">
        <v>139</v>
      </c>
      <c r="B141" s="5">
        <v>139</v>
      </c>
      <c r="C141" s="147" t="s">
        <v>351</v>
      </c>
      <c r="D141" s="161" t="s">
        <v>352</v>
      </c>
      <c r="E141" s="166">
        <v>88</v>
      </c>
      <c r="F141" s="167" t="s">
        <v>185</v>
      </c>
      <c r="G141" s="160">
        <v>3.36</v>
      </c>
      <c r="H141" s="160">
        <f t="shared" si="21"/>
        <v>295.68</v>
      </c>
      <c r="I141" s="160">
        <v>0.98</v>
      </c>
      <c r="J141" s="160">
        <f t="shared" si="19"/>
        <v>86.24</v>
      </c>
      <c r="K141" s="163">
        <f t="shared" si="20"/>
        <v>381.92</v>
      </c>
    </row>
    <row r="142" spans="1:11" s="72" customFormat="1" ht="12.75">
      <c r="A142" s="5">
        <v>140</v>
      </c>
      <c r="B142" s="5">
        <v>140</v>
      </c>
      <c r="C142" s="147" t="s">
        <v>353</v>
      </c>
      <c r="D142" s="161" t="s">
        <v>354</v>
      </c>
      <c r="E142" s="166">
        <v>90</v>
      </c>
      <c r="F142" s="167" t="s">
        <v>185</v>
      </c>
      <c r="G142" s="160">
        <v>6.63</v>
      </c>
      <c r="H142" s="160">
        <f t="shared" si="21"/>
        <v>596.7</v>
      </c>
      <c r="I142" s="160">
        <v>1.94</v>
      </c>
      <c r="J142" s="160">
        <f t="shared" si="19"/>
        <v>174.6</v>
      </c>
      <c r="K142" s="163">
        <f t="shared" si="20"/>
        <v>771.3000000000001</v>
      </c>
    </row>
    <row r="143" spans="1:11" s="72" customFormat="1" ht="12.75">
      <c r="A143" s="5">
        <v>141</v>
      </c>
      <c r="B143" s="5">
        <v>141</v>
      </c>
      <c r="C143" s="147" t="s">
        <v>355</v>
      </c>
      <c r="D143" s="161" t="s">
        <v>356</v>
      </c>
      <c r="E143" s="166">
        <v>86</v>
      </c>
      <c r="F143" s="167" t="s">
        <v>185</v>
      </c>
      <c r="G143" s="160">
        <v>11.98</v>
      </c>
      <c r="H143" s="160">
        <f t="shared" si="21"/>
        <v>1030.28</v>
      </c>
      <c r="I143" s="160">
        <v>3.51</v>
      </c>
      <c r="J143" s="160">
        <f t="shared" si="19"/>
        <v>301.85999999999996</v>
      </c>
      <c r="K143" s="163">
        <f t="shared" si="20"/>
        <v>1332.1399999999999</v>
      </c>
    </row>
    <row r="144" spans="1:11" s="72" customFormat="1" ht="12.75">
      <c r="A144" s="5">
        <v>142</v>
      </c>
      <c r="B144" s="5">
        <v>142</v>
      </c>
      <c r="C144" s="147" t="s">
        <v>357</v>
      </c>
      <c r="D144" s="161" t="s">
        <v>358</v>
      </c>
      <c r="E144" s="166">
        <v>17</v>
      </c>
      <c r="F144" s="167" t="s">
        <v>185</v>
      </c>
      <c r="G144" s="160">
        <v>18.46</v>
      </c>
      <c r="H144" s="160">
        <f t="shared" si="21"/>
        <v>313.82</v>
      </c>
      <c r="I144" s="160">
        <v>5.41</v>
      </c>
      <c r="J144" s="160">
        <f t="shared" si="19"/>
        <v>91.97</v>
      </c>
      <c r="K144" s="163">
        <f t="shared" si="20"/>
        <v>405.78999999999996</v>
      </c>
    </row>
    <row r="145" spans="1:11" s="72" customFormat="1" ht="12.75">
      <c r="A145" s="5">
        <v>143</v>
      </c>
      <c r="B145" s="5">
        <v>143</v>
      </c>
      <c r="C145" s="147" t="s">
        <v>359</v>
      </c>
      <c r="D145" s="161" t="s">
        <v>360</v>
      </c>
      <c r="E145" s="166">
        <v>18</v>
      </c>
      <c r="F145" s="167" t="s">
        <v>185</v>
      </c>
      <c r="G145" s="160">
        <v>41.9</v>
      </c>
      <c r="H145" s="160">
        <f t="shared" si="21"/>
        <v>754.1999999999999</v>
      </c>
      <c r="I145" s="160">
        <v>12.26</v>
      </c>
      <c r="J145" s="160">
        <f t="shared" si="19"/>
        <v>220.68</v>
      </c>
      <c r="K145" s="163">
        <f t="shared" si="20"/>
        <v>974.8799999999999</v>
      </c>
    </row>
    <row r="146" spans="1:11" s="72" customFormat="1" ht="12.75">
      <c r="A146" s="5">
        <v>144</v>
      </c>
      <c r="B146" s="5">
        <v>144</v>
      </c>
      <c r="C146" s="147" t="s">
        <v>361</v>
      </c>
      <c r="D146" s="161" t="s">
        <v>362</v>
      </c>
      <c r="E146" s="166">
        <v>4</v>
      </c>
      <c r="F146" s="167" t="s">
        <v>185</v>
      </c>
      <c r="G146" s="160">
        <v>72.06</v>
      </c>
      <c r="H146" s="160">
        <f t="shared" si="21"/>
        <v>288.24</v>
      </c>
      <c r="I146" s="160">
        <v>21.08</v>
      </c>
      <c r="J146" s="160">
        <f t="shared" si="19"/>
        <v>84.32</v>
      </c>
      <c r="K146" s="163">
        <f t="shared" si="20"/>
        <v>372.56</v>
      </c>
    </row>
    <row r="147" spans="1:11" s="72" customFormat="1" ht="12.75">
      <c r="A147" s="5">
        <v>145</v>
      </c>
      <c r="B147" s="5">
        <v>145</v>
      </c>
      <c r="C147" s="147" t="s">
        <v>363</v>
      </c>
      <c r="D147" s="161" t="s">
        <v>364</v>
      </c>
      <c r="E147" s="166">
        <v>6</v>
      </c>
      <c r="F147" s="167" t="s">
        <v>185</v>
      </c>
      <c r="G147" s="160">
        <v>36.75</v>
      </c>
      <c r="H147" s="160">
        <f t="shared" si="21"/>
        <v>220.5</v>
      </c>
      <c r="I147" s="160">
        <v>10.75</v>
      </c>
      <c r="J147" s="160">
        <f t="shared" si="19"/>
        <v>64.5</v>
      </c>
      <c r="K147" s="163">
        <f t="shared" si="20"/>
        <v>285</v>
      </c>
    </row>
    <row r="148" spans="1:11" s="72" customFormat="1" ht="12.75">
      <c r="A148" s="5">
        <v>146</v>
      </c>
      <c r="B148" s="5">
        <v>146</v>
      </c>
      <c r="C148" s="147" t="s">
        <v>365</v>
      </c>
      <c r="D148" s="161" t="s">
        <v>366</v>
      </c>
      <c r="E148" s="166">
        <v>2</v>
      </c>
      <c r="F148" s="167" t="s">
        <v>185</v>
      </c>
      <c r="G148" s="160">
        <v>44.26</v>
      </c>
      <c r="H148" s="160">
        <f t="shared" si="21"/>
        <v>88.52</v>
      </c>
      <c r="I148" s="160">
        <v>12.95</v>
      </c>
      <c r="J148" s="160">
        <f t="shared" si="19"/>
        <v>25.9</v>
      </c>
      <c r="K148" s="163">
        <f t="shared" si="20"/>
        <v>114.41999999999999</v>
      </c>
    </row>
    <row r="149" spans="1:11" s="72" customFormat="1" ht="12.75">
      <c r="A149" s="5">
        <v>147</v>
      </c>
      <c r="B149" s="5">
        <v>147</v>
      </c>
      <c r="C149" s="147" t="s">
        <v>367</v>
      </c>
      <c r="D149" s="161" t="s">
        <v>368</v>
      </c>
      <c r="E149" s="166">
        <v>11</v>
      </c>
      <c r="F149" s="167" t="s">
        <v>185</v>
      </c>
      <c r="G149" s="160">
        <v>87.84</v>
      </c>
      <c r="H149" s="160">
        <f t="shared" si="21"/>
        <v>966.24</v>
      </c>
      <c r="I149" s="160">
        <v>25.69</v>
      </c>
      <c r="J149" s="160">
        <f t="shared" si="19"/>
        <v>282.59000000000003</v>
      </c>
      <c r="K149" s="163">
        <f t="shared" si="20"/>
        <v>1248.83</v>
      </c>
    </row>
    <row r="150" spans="1:11" s="72" customFormat="1" ht="12.75">
      <c r="A150" s="5">
        <v>148</v>
      </c>
      <c r="B150" s="5">
        <v>148</v>
      </c>
      <c r="C150" s="147" t="s">
        <v>369</v>
      </c>
      <c r="D150" s="161" t="s">
        <v>370</v>
      </c>
      <c r="E150" s="166">
        <v>2</v>
      </c>
      <c r="F150" s="167" t="s">
        <v>185</v>
      </c>
      <c r="G150" s="160">
        <v>46.53</v>
      </c>
      <c r="H150" s="160">
        <f t="shared" si="21"/>
        <v>93.06</v>
      </c>
      <c r="I150" s="160">
        <v>13.61</v>
      </c>
      <c r="J150" s="160">
        <f t="shared" si="19"/>
        <v>27.22</v>
      </c>
      <c r="K150" s="163">
        <f t="shared" si="20"/>
        <v>120.28</v>
      </c>
    </row>
    <row r="151" spans="1:11" s="72" customFormat="1" ht="12.75">
      <c r="A151" s="5">
        <v>149</v>
      </c>
      <c r="B151" s="5">
        <v>149</v>
      </c>
      <c r="C151" s="147" t="s">
        <v>371</v>
      </c>
      <c r="D151" s="161" t="s">
        <v>372</v>
      </c>
      <c r="E151" s="166">
        <v>2</v>
      </c>
      <c r="F151" s="167" t="s">
        <v>185</v>
      </c>
      <c r="G151" s="160">
        <v>81.9</v>
      </c>
      <c r="H151" s="160">
        <f t="shared" si="21"/>
        <v>163.8</v>
      </c>
      <c r="I151" s="160">
        <v>23.96</v>
      </c>
      <c r="J151" s="160">
        <f t="shared" si="19"/>
        <v>47.92</v>
      </c>
      <c r="K151" s="163">
        <f t="shared" si="20"/>
        <v>211.72000000000003</v>
      </c>
    </row>
    <row r="152" spans="1:11" s="72" customFormat="1" ht="12.75">
      <c r="A152" s="5">
        <v>150</v>
      </c>
      <c r="B152" s="5">
        <v>150</v>
      </c>
      <c r="C152" s="147" t="s">
        <v>373</v>
      </c>
      <c r="D152" s="161" t="s">
        <v>374</v>
      </c>
      <c r="E152" s="166">
        <v>4</v>
      </c>
      <c r="F152" s="167" t="s">
        <v>185</v>
      </c>
      <c r="G152" s="160">
        <v>12.93</v>
      </c>
      <c r="H152" s="160">
        <f t="shared" si="21"/>
        <v>51.72</v>
      </c>
      <c r="I152" s="160">
        <v>3.78</v>
      </c>
      <c r="J152" s="160">
        <f t="shared" si="19"/>
        <v>15.12</v>
      </c>
      <c r="K152" s="163">
        <f t="shared" si="20"/>
        <v>66.84</v>
      </c>
    </row>
    <row r="153" spans="1:11" s="72" customFormat="1" ht="12.75">
      <c r="A153" s="5">
        <v>151</v>
      </c>
      <c r="B153" s="5">
        <v>151</v>
      </c>
      <c r="C153" s="147" t="s">
        <v>375</v>
      </c>
      <c r="D153" s="161" t="s">
        <v>376</v>
      </c>
      <c r="E153" s="166">
        <v>2</v>
      </c>
      <c r="F153" s="167" t="s">
        <v>185</v>
      </c>
      <c r="G153" s="160">
        <v>17.5</v>
      </c>
      <c r="H153" s="160">
        <f t="shared" si="21"/>
        <v>35</v>
      </c>
      <c r="I153" s="160">
        <v>5.12</v>
      </c>
      <c r="J153" s="160">
        <f t="shared" si="19"/>
        <v>10.24</v>
      </c>
      <c r="K153" s="163">
        <f t="shared" si="20"/>
        <v>45.24</v>
      </c>
    </row>
    <row r="154" spans="1:11" s="72" customFormat="1" ht="12.75">
      <c r="A154" s="5">
        <v>152</v>
      </c>
      <c r="B154" s="5">
        <v>152</v>
      </c>
      <c r="C154" s="147" t="s">
        <v>377</v>
      </c>
      <c r="D154" s="161" t="s">
        <v>378</v>
      </c>
      <c r="E154" s="166">
        <v>2</v>
      </c>
      <c r="F154" s="167" t="s">
        <v>185</v>
      </c>
      <c r="G154" s="160">
        <v>23.87</v>
      </c>
      <c r="H154" s="160">
        <f t="shared" si="21"/>
        <v>47.74</v>
      </c>
      <c r="I154" s="160">
        <v>6.98</v>
      </c>
      <c r="J154" s="160">
        <f t="shared" si="19"/>
        <v>13.96</v>
      </c>
      <c r="K154" s="163">
        <f t="shared" si="20"/>
        <v>61.7</v>
      </c>
    </row>
    <row r="155" spans="1:11" s="72" customFormat="1" ht="12.75">
      <c r="A155" s="5">
        <v>153</v>
      </c>
      <c r="B155" s="5">
        <v>153</v>
      </c>
      <c r="C155" s="147" t="s">
        <v>379</v>
      </c>
      <c r="D155" s="161" t="s">
        <v>380</v>
      </c>
      <c r="E155" s="166">
        <v>2</v>
      </c>
      <c r="F155" s="167" t="s">
        <v>185</v>
      </c>
      <c r="G155" s="160">
        <v>33.6</v>
      </c>
      <c r="H155" s="160">
        <f t="shared" si="21"/>
        <v>67.2</v>
      </c>
      <c r="I155" s="160">
        <v>9.83</v>
      </c>
      <c r="J155" s="160">
        <f t="shared" si="19"/>
        <v>19.66</v>
      </c>
      <c r="K155" s="163">
        <f t="shared" si="20"/>
        <v>86.86</v>
      </c>
    </row>
    <row r="156" spans="1:11" s="72" customFormat="1" ht="12.75">
      <c r="A156" s="5">
        <v>154</v>
      </c>
      <c r="B156" s="5">
        <v>154</v>
      </c>
      <c r="C156" s="147" t="s">
        <v>381</v>
      </c>
      <c r="D156" s="161" t="s">
        <v>382</v>
      </c>
      <c r="E156" s="166">
        <v>2</v>
      </c>
      <c r="F156" s="167" t="s">
        <v>185</v>
      </c>
      <c r="G156" s="160">
        <v>36.51</v>
      </c>
      <c r="H156" s="160">
        <f t="shared" si="21"/>
        <v>73.02</v>
      </c>
      <c r="I156" s="160">
        <v>10.68</v>
      </c>
      <c r="J156" s="160">
        <f t="shared" si="19"/>
        <v>21.36</v>
      </c>
      <c r="K156" s="163">
        <f t="shared" si="20"/>
        <v>94.38</v>
      </c>
    </row>
    <row r="157" spans="1:11" s="72" customFormat="1" ht="12.75">
      <c r="A157" s="5">
        <v>155</v>
      </c>
      <c r="B157" s="5">
        <v>155</v>
      </c>
      <c r="C157" s="147" t="s">
        <v>383</v>
      </c>
      <c r="D157" s="161" t="s">
        <v>384</v>
      </c>
      <c r="E157" s="166">
        <v>2</v>
      </c>
      <c r="F157" s="167" t="s">
        <v>185</v>
      </c>
      <c r="G157" s="160">
        <v>49.13</v>
      </c>
      <c r="H157" s="160">
        <f t="shared" si="21"/>
        <v>98.26</v>
      </c>
      <c r="I157" s="160">
        <v>14.37</v>
      </c>
      <c r="J157" s="160">
        <f t="shared" si="19"/>
        <v>28.74</v>
      </c>
      <c r="K157" s="163">
        <f t="shared" si="20"/>
        <v>127</v>
      </c>
    </row>
    <row r="158" spans="1:11" s="72" customFormat="1" ht="25.5">
      <c r="A158" s="5">
        <v>157</v>
      </c>
      <c r="B158" s="5">
        <v>157</v>
      </c>
      <c r="C158" s="147" t="s">
        <v>385</v>
      </c>
      <c r="D158" s="161" t="s">
        <v>386</v>
      </c>
      <c r="E158" s="166">
        <v>2</v>
      </c>
      <c r="F158" s="167" t="s">
        <v>185</v>
      </c>
      <c r="G158" s="160">
        <v>47.25</v>
      </c>
      <c r="H158" s="160">
        <f t="shared" si="21"/>
        <v>94.5</v>
      </c>
      <c r="I158" s="160">
        <v>13.82</v>
      </c>
      <c r="J158" s="160">
        <f t="shared" si="19"/>
        <v>27.64</v>
      </c>
      <c r="K158" s="163">
        <f t="shared" si="20"/>
        <v>122.14</v>
      </c>
    </row>
    <row r="159" spans="1:11" s="72" customFormat="1" ht="25.5">
      <c r="A159" s="5">
        <v>158</v>
      </c>
      <c r="B159" s="5">
        <v>158</v>
      </c>
      <c r="C159" s="147" t="s">
        <v>387</v>
      </c>
      <c r="D159" s="161" t="s">
        <v>388</v>
      </c>
      <c r="E159" s="166">
        <v>1</v>
      </c>
      <c r="F159" s="167" t="s">
        <v>185</v>
      </c>
      <c r="G159" s="160">
        <v>79.8</v>
      </c>
      <c r="H159" s="160">
        <f t="shared" si="21"/>
        <v>79.8</v>
      </c>
      <c r="I159" s="160">
        <v>23.34</v>
      </c>
      <c r="J159" s="160">
        <f t="shared" si="19"/>
        <v>23.34</v>
      </c>
      <c r="K159" s="163">
        <f t="shared" si="20"/>
        <v>103.14</v>
      </c>
    </row>
    <row r="160" spans="1:11" s="72" customFormat="1" ht="12.75">
      <c r="A160" s="5">
        <v>159</v>
      </c>
      <c r="B160" s="5">
        <v>159</v>
      </c>
      <c r="C160" s="147" t="s">
        <v>389</v>
      </c>
      <c r="D160" s="161" t="s">
        <v>390</v>
      </c>
      <c r="E160" s="166">
        <v>2</v>
      </c>
      <c r="F160" s="167" t="s">
        <v>185</v>
      </c>
      <c r="G160" s="160">
        <v>143.85</v>
      </c>
      <c r="H160" s="160">
        <f t="shared" si="21"/>
        <v>287.7</v>
      </c>
      <c r="I160" s="160">
        <v>42.07</v>
      </c>
      <c r="J160" s="160">
        <f t="shared" si="19"/>
        <v>84.14</v>
      </c>
      <c r="K160" s="163">
        <f t="shared" si="20"/>
        <v>371.84</v>
      </c>
    </row>
    <row r="161" spans="1:11" s="72" customFormat="1" ht="12.75">
      <c r="A161" s="5">
        <v>160</v>
      </c>
      <c r="B161" s="5">
        <v>160</v>
      </c>
      <c r="C161" s="147" t="s">
        <v>391</v>
      </c>
      <c r="D161" s="161" t="s">
        <v>392</v>
      </c>
      <c r="E161" s="166">
        <v>2</v>
      </c>
      <c r="F161" s="167" t="s">
        <v>185</v>
      </c>
      <c r="G161" s="160">
        <v>157.33</v>
      </c>
      <c r="H161" s="160">
        <f t="shared" si="21"/>
        <v>314.66</v>
      </c>
      <c r="I161" s="160">
        <v>46.02</v>
      </c>
      <c r="J161" s="160">
        <f t="shared" si="19"/>
        <v>92.04</v>
      </c>
      <c r="K161" s="163">
        <f t="shared" si="20"/>
        <v>406.70000000000005</v>
      </c>
    </row>
    <row r="162" spans="1:11" s="72" customFormat="1" ht="25.5">
      <c r="A162" s="5">
        <v>161</v>
      </c>
      <c r="B162" s="5">
        <v>161</v>
      </c>
      <c r="C162" s="147" t="s">
        <v>393</v>
      </c>
      <c r="D162" s="161" t="s">
        <v>394</v>
      </c>
      <c r="E162" s="166">
        <v>156</v>
      </c>
      <c r="F162" s="167" t="s">
        <v>174</v>
      </c>
      <c r="G162" s="160">
        <v>25.83</v>
      </c>
      <c r="H162" s="160">
        <f t="shared" si="21"/>
        <v>4029.4799999999996</v>
      </c>
      <c r="I162" s="160">
        <v>7.56</v>
      </c>
      <c r="J162" s="160">
        <f t="shared" si="19"/>
        <v>1179.36</v>
      </c>
      <c r="K162" s="163">
        <f t="shared" si="20"/>
        <v>5208.839999999999</v>
      </c>
    </row>
    <row r="163" spans="1:11" s="72" customFormat="1" ht="12.75">
      <c r="A163" s="5">
        <v>162</v>
      </c>
      <c r="B163" s="5">
        <v>162</v>
      </c>
      <c r="C163" s="147" t="s">
        <v>395</v>
      </c>
      <c r="D163" s="161" t="s">
        <v>396</v>
      </c>
      <c r="E163" s="166">
        <v>5</v>
      </c>
      <c r="F163" s="167" t="s">
        <v>185</v>
      </c>
      <c r="G163" s="168">
        <v>341.25</v>
      </c>
      <c r="H163" s="160">
        <f>E163*G163</f>
        <v>1706.25</v>
      </c>
      <c r="I163" s="160">
        <v>58.5</v>
      </c>
      <c r="J163" s="160">
        <f t="shared" si="19"/>
        <v>292.5</v>
      </c>
      <c r="K163" s="163">
        <f t="shared" si="20"/>
        <v>1998.75</v>
      </c>
    </row>
    <row r="164" spans="1:11" s="72" customFormat="1" ht="12.75">
      <c r="A164" s="5"/>
      <c r="B164" s="5"/>
      <c r="C164" s="147"/>
      <c r="D164" s="161"/>
      <c r="E164" s="166"/>
      <c r="F164" s="167"/>
      <c r="G164" s="160"/>
      <c r="H164" s="160"/>
      <c r="I164" s="160"/>
      <c r="J164" s="160"/>
      <c r="K164" s="163"/>
    </row>
    <row r="165" spans="1:11" s="72" customFormat="1" ht="12.75">
      <c r="A165" s="5"/>
      <c r="B165" s="5">
        <v>164</v>
      </c>
      <c r="C165" s="147" t="s">
        <v>397</v>
      </c>
      <c r="D165" s="161" t="s">
        <v>398</v>
      </c>
      <c r="E165" s="166"/>
      <c r="F165" s="167"/>
      <c r="G165" s="160"/>
      <c r="H165" s="160"/>
      <c r="I165" s="160"/>
      <c r="J165" s="160"/>
      <c r="K165" s="163"/>
    </row>
    <row r="166" spans="1:11" s="72" customFormat="1" ht="12.75">
      <c r="A166" s="5"/>
      <c r="B166" s="5"/>
      <c r="C166" s="147"/>
      <c r="D166" s="161"/>
      <c r="E166" s="166"/>
      <c r="F166" s="167"/>
      <c r="G166" s="160"/>
      <c r="H166" s="160"/>
      <c r="I166" s="160"/>
      <c r="J166" s="160"/>
      <c r="K166" s="163"/>
    </row>
    <row r="167" spans="1:11" s="72" customFormat="1" ht="12.75">
      <c r="A167" s="5">
        <v>166</v>
      </c>
      <c r="B167" s="5">
        <v>166</v>
      </c>
      <c r="C167" s="147" t="s">
        <v>399</v>
      </c>
      <c r="D167" s="161" t="s">
        <v>400</v>
      </c>
      <c r="E167" s="166">
        <v>4</v>
      </c>
      <c r="F167" s="167" t="s">
        <v>185</v>
      </c>
      <c r="G167" s="160">
        <v>165.6</v>
      </c>
      <c r="H167" s="160">
        <f aca="true" t="shared" si="22" ref="H167:H180">G167*E167</f>
        <v>662.4</v>
      </c>
      <c r="I167" s="160">
        <v>48.44</v>
      </c>
      <c r="J167" s="160">
        <f aca="true" t="shared" si="23" ref="J167:J180">E167*I167</f>
        <v>193.76</v>
      </c>
      <c r="K167" s="163">
        <f aca="true" t="shared" si="24" ref="K167:K180">H167+J167</f>
        <v>856.16</v>
      </c>
    </row>
    <row r="168" spans="1:11" s="72" customFormat="1" ht="12.75">
      <c r="A168" s="5">
        <v>167</v>
      </c>
      <c r="B168" s="5">
        <v>167</v>
      </c>
      <c r="C168" s="147" t="s">
        <v>401</v>
      </c>
      <c r="D168" s="161" t="s">
        <v>402</v>
      </c>
      <c r="E168" s="166">
        <v>4</v>
      </c>
      <c r="F168" s="167" t="s">
        <v>185</v>
      </c>
      <c r="G168" s="160">
        <v>192.8</v>
      </c>
      <c r="H168" s="160">
        <f t="shared" si="22"/>
        <v>771.2</v>
      </c>
      <c r="I168" s="160">
        <v>56.39</v>
      </c>
      <c r="J168" s="160">
        <f t="shared" si="23"/>
        <v>225.56</v>
      </c>
      <c r="K168" s="163">
        <f t="shared" si="24"/>
        <v>996.76</v>
      </c>
    </row>
    <row r="169" spans="1:11" s="72" customFormat="1" ht="12.75">
      <c r="A169" s="5">
        <v>168</v>
      </c>
      <c r="B169" s="5">
        <v>168</v>
      </c>
      <c r="C169" s="147" t="s">
        <v>403</v>
      </c>
      <c r="D169" s="161" t="s">
        <v>404</v>
      </c>
      <c r="E169" s="166">
        <v>40</v>
      </c>
      <c r="F169" s="167" t="s">
        <v>185</v>
      </c>
      <c r="G169" s="160">
        <v>89.45</v>
      </c>
      <c r="H169" s="160">
        <f t="shared" si="22"/>
        <v>3578</v>
      </c>
      <c r="I169" s="160">
        <v>26.16</v>
      </c>
      <c r="J169" s="160">
        <f t="shared" si="23"/>
        <v>1046.4</v>
      </c>
      <c r="K169" s="163">
        <f t="shared" si="24"/>
        <v>4624.4</v>
      </c>
    </row>
    <row r="170" spans="1:11" s="72" customFormat="1" ht="12.75">
      <c r="A170" s="5">
        <v>169</v>
      </c>
      <c r="B170" s="5">
        <v>169</v>
      </c>
      <c r="C170" s="147" t="s">
        <v>405</v>
      </c>
      <c r="D170" s="161" t="s">
        <v>406</v>
      </c>
      <c r="E170" s="166">
        <v>160</v>
      </c>
      <c r="F170" s="167" t="s">
        <v>185</v>
      </c>
      <c r="G170" s="160">
        <v>7.15</v>
      </c>
      <c r="H170" s="160">
        <f t="shared" si="22"/>
        <v>1144</v>
      </c>
      <c r="I170" s="160">
        <v>2.09</v>
      </c>
      <c r="J170" s="160">
        <f t="shared" si="23"/>
        <v>334.4</v>
      </c>
      <c r="K170" s="163">
        <f t="shared" si="24"/>
        <v>1478.4</v>
      </c>
    </row>
    <row r="171" spans="1:11" s="72" customFormat="1" ht="12.75">
      <c r="A171" s="5">
        <v>170</v>
      </c>
      <c r="B171" s="5">
        <v>170</v>
      </c>
      <c r="C171" s="147" t="s">
        <v>407</v>
      </c>
      <c r="D171" s="161" t="s">
        <v>408</v>
      </c>
      <c r="E171" s="166">
        <v>80</v>
      </c>
      <c r="F171" s="167" t="s">
        <v>185</v>
      </c>
      <c r="G171" s="160">
        <v>12.14</v>
      </c>
      <c r="H171" s="160">
        <f t="shared" si="22"/>
        <v>971.2</v>
      </c>
      <c r="I171" s="160">
        <v>3.56</v>
      </c>
      <c r="J171" s="160">
        <f t="shared" si="23"/>
        <v>284.8</v>
      </c>
      <c r="K171" s="163">
        <f t="shared" si="24"/>
        <v>1256</v>
      </c>
    </row>
    <row r="172" spans="1:11" s="72" customFormat="1" ht="12.75">
      <c r="A172" s="5">
        <v>171</v>
      </c>
      <c r="B172" s="5">
        <v>171</v>
      </c>
      <c r="C172" s="147" t="s">
        <v>409</v>
      </c>
      <c r="D172" s="161" t="s">
        <v>410</v>
      </c>
      <c r="E172" s="166">
        <v>4</v>
      </c>
      <c r="F172" s="167" t="s">
        <v>185</v>
      </c>
      <c r="G172" s="160">
        <v>13.08</v>
      </c>
      <c r="H172" s="160">
        <f t="shared" si="22"/>
        <v>52.32</v>
      </c>
      <c r="I172" s="160">
        <v>3.83</v>
      </c>
      <c r="J172" s="160">
        <f t="shared" si="23"/>
        <v>15.32</v>
      </c>
      <c r="K172" s="163">
        <f t="shared" si="24"/>
        <v>67.64</v>
      </c>
    </row>
    <row r="173" spans="1:11" s="72" customFormat="1" ht="12.75">
      <c r="A173" s="5">
        <v>172</v>
      </c>
      <c r="B173" s="5">
        <v>172</v>
      </c>
      <c r="C173" s="147" t="s">
        <v>411</v>
      </c>
      <c r="D173" s="161" t="s">
        <v>412</v>
      </c>
      <c r="E173" s="166">
        <v>2</v>
      </c>
      <c r="F173" s="167" t="s">
        <v>185</v>
      </c>
      <c r="G173" s="160">
        <v>29.11</v>
      </c>
      <c r="H173" s="160">
        <f t="shared" si="22"/>
        <v>58.22</v>
      </c>
      <c r="I173" s="160">
        <v>8.52</v>
      </c>
      <c r="J173" s="160">
        <f t="shared" si="23"/>
        <v>17.04</v>
      </c>
      <c r="K173" s="163">
        <f t="shared" si="24"/>
        <v>75.25999999999999</v>
      </c>
    </row>
    <row r="174" spans="1:11" s="72" customFormat="1" ht="12.75">
      <c r="A174" s="5">
        <v>173</v>
      </c>
      <c r="B174" s="5">
        <v>173</v>
      </c>
      <c r="C174" s="147" t="s">
        <v>413</v>
      </c>
      <c r="D174" s="161" t="s">
        <v>414</v>
      </c>
      <c r="E174" s="166">
        <v>4</v>
      </c>
      <c r="F174" s="167" t="s">
        <v>185</v>
      </c>
      <c r="G174" s="160">
        <v>28.42</v>
      </c>
      <c r="H174" s="160">
        <f t="shared" si="22"/>
        <v>113.68</v>
      </c>
      <c r="I174" s="160">
        <v>8.32</v>
      </c>
      <c r="J174" s="160">
        <f t="shared" si="23"/>
        <v>33.28</v>
      </c>
      <c r="K174" s="163">
        <f t="shared" si="24"/>
        <v>146.96</v>
      </c>
    </row>
    <row r="175" spans="1:11" s="72" customFormat="1" ht="25.5">
      <c r="A175" s="5">
        <v>174</v>
      </c>
      <c r="B175" s="5">
        <v>174</v>
      </c>
      <c r="C175" s="147" t="s">
        <v>415</v>
      </c>
      <c r="D175" s="161" t="s">
        <v>416</v>
      </c>
      <c r="E175" s="166">
        <v>2</v>
      </c>
      <c r="F175" s="167" t="s">
        <v>185</v>
      </c>
      <c r="G175" s="160">
        <v>185.98</v>
      </c>
      <c r="H175" s="160">
        <f t="shared" si="22"/>
        <v>371.96</v>
      </c>
      <c r="I175" s="160">
        <v>54.41</v>
      </c>
      <c r="J175" s="160">
        <f t="shared" si="23"/>
        <v>108.82</v>
      </c>
      <c r="K175" s="163">
        <f t="shared" si="24"/>
        <v>480.78</v>
      </c>
    </row>
    <row r="176" spans="1:11" s="72" customFormat="1" ht="12.75">
      <c r="A176" s="5">
        <v>175</v>
      </c>
      <c r="B176" s="5">
        <v>175</v>
      </c>
      <c r="C176" s="147" t="s">
        <v>417</v>
      </c>
      <c r="D176" s="161" t="s">
        <v>418</v>
      </c>
      <c r="E176" s="166">
        <v>8</v>
      </c>
      <c r="F176" s="167" t="s">
        <v>185</v>
      </c>
      <c r="G176" s="160">
        <v>7.74</v>
      </c>
      <c r="H176" s="160">
        <f t="shared" si="22"/>
        <v>61.92</v>
      </c>
      <c r="I176" s="160">
        <v>2.27</v>
      </c>
      <c r="J176" s="160">
        <f t="shared" si="23"/>
        <v>18.16</v>
      </c>
      <c r="K176" s="163">
        <f t="shared" si="24"/>
        <v>80.08</v>
      </c>
    </row>
    <row r="177" spans="1:11" s="72" customFormat="1" ht="12.75">
      <c r="A177" s="5">
        <v>176</v>
      </c>
      <c r="B177" s="5">
        <v>176</v>
      </c>
      <c r="C177" s="147" t="s">
        <v>419</v>
      </c>
      <c r="D177" s="161" t="s">
        <v>420</v>
      </c>
      <c r="E177" s="166">
        <v>2</v>
      </c>
      <c r="F177" s="167" t="s">
        <v>185</v>
      </c>
      <c r="G177" s="160">
        <v>12.6</v>
      </c>
      <c r="H177" s="160">
        <f t="shared" si="22"/>
        <v>25.2</v>
      </c>
      <c r="I177" s="160">
        <v>3.69</v>
      </c>
      <c r="J177" s="160">
        <f t="shared" si="23"/>
        <v>7.38</v>
      </c>
      <c r="K177" s="163">
        <f t="shared" si="24"/>
        <v>32.58</v>
      </c>
    </row>
    <row r="178" spans="1:11" s="72" customFormat="1" ht="12.75">
      <c r="A178" s="5">
        <v>177</v>
      </c>
      <c r="B178" s="5">
        <v>177</v>
      </c>
      <c r="C178" s="147" t="s">
        <v>421</v>
      </c>
      <c r="D178" s="161" t="s">
        <v>422</v>
      </c>
      <c r="E178" s="166">
        <v>2</v>
      </c>
      <c r="F178" s="167" t="s">
        <v>185</v>
      </c>
      <c r="G178" s="160">
        <v>4.2</v>
      </c>
      <c r="H178" s="160">
        <f t="shared" si="22"/>
        <v>8.4</v>
      </c>
      <c r="I178" s="160">
        <v>1.23</v>
      </c>
      <c r="J178" s="160">
        <f t="shared" si="23"/>
        <v>2.46</v>
      </c>
      <c r="K178" s="163">
        <f t="shared" si="24"/>
        <v>10.86</v>
      </c>
    </row>
    <row r="179" spans="1:11" s="72" customFormat="1" ht="12.75">
      <c r="A179" s="5">
        <v>178</v>
      </c>
      <c r="B179" s="5">
        <v>178</v>
      </c>
      <c r="C179" s="147" t="s">
        <v>423</v>
      </c>
      <c r="D179" s="161" t="s">
        <v>424</v>
      </c>
      <c r="E179" s="166">
        <v>4</v>
      </c>
      <c r="F179" s="167" t="s">
        <v>185</v>
      </c>
      <c r="G179" s="160">
        <v>3.14</v>
      </c>
      <c r="H179" s="160">
        <f t="shared" si="22"/>
        <v>12.56</v>
      </c>
      <c r="I179" s="160">
        <v>0.92</v>
      </c>
      <c r="J179" s="160">
        <f t="shared" si="23"/>
        <v>3.68</v>
      </c>
      <c r="K179" s="163">
        <f t="shared" si="24"/>
        <v>16.240000000000002</v>
      </c>
    </row>
    <row r="180" spans="1:11" s="72" customFormat="1" ht="12.75">
      <c r="A180" s="5">
        <v>179</v>
      </c>
      <c r="B180" s="5">
        <v>179</v>
      </c>
      <c r="C180" s="147" t="s">
        <v>425</v>
      </c>
      <c r="D180" s="161" t="s">
        <v>426</v>
      </c>
      <c r="E180" s="166">
        <v>4</v>
      </c>
      <c r="F180" s="167" t="s">
        <v>174</v>
      </c>
      <c r="G180" s="160">
        <v>13.01</v>
      </c>
      <c r="H180" s="160">
        <f t="shared" si="22"/>
        <v>52.04</v>
      </c>
      <c r="I180" s="160">
        <v>3.8</v>
      </c>
      <c r="J180" s="160">
        <f t="shared" si="23"/>
        <v>15.2</v>
      </c>
      <c r="K180" s="163">
        <f t="shared" si="24"/>
        <v>67.24</v>
      </c>
    </row>
    <row r="181" spans="1:11" s="91" customFormat="1" ht="12.75">
      <c r="A181" s="89"/>
      <c r="B181" s="5"/>
      <c r="C181" s="176"/>
      <c r="D181" s="161"/>
      <c r="E181" s="177"/>
      <c r="F181" s="178"/>
      <c r="G181" s="160"/>
      <c r="H181" s="160"/>
      <c r="I181" s="160"/>
      <c r="J181" s="160"/>
      <c r="K181" s="163"/>
    </row>
    <row r="182" spans="1:11" s="72" customFormat="1" ht="12.75">
      <c r="A182" s="5"/>
      <c r="B182" s="5">
        <v>181</v>
      </c>
      <c r="C182" s="147" t="s">
        <v>427</v>
      </c>
      <c r="D182" s="161" t="s">
        <v>428</v>
      </c>
      <c r="E182" s="166"/>
      <c r="F182" s="167"/>
      <c r="G182" s="160"/>
      <c r="H182" s="160"/>
      <c r="I182" s="160"/>
      <c r="J182" s="160"/>
      <c r="K182" s="163"/>
    </row>
    <row r="183" spans="1:11" s="72" customFormat="1" ht="12.75">
      <c r="A183" s="5"/>
      <c r="B183" s="5"/>
      <c r="C183" s="147"/>
      <c r="D183" s="161"/>
      <c r="E183" s="166"/>
      <c r="F183" s="167"/>
      <c r="G183" s="160"/>
      <c r="H183" s="160"/>
      <c r="I183" s="160"/>
      <c r="J183" s="160"/>
      <c r="K183" s="163"/>
    </row>
    <row r="184" spans="1:11" s="72" customFormat="1" ht="12.75">
      <c r="A184" s="5">
        <v>183</v>
      </c>
      <c r="B184" s="5">
        <v>183</v>
      </c>
      <c r="C184" s="147" t="s">
        <v>429</v>
      </c>
      <c r="D184" s="161" t="s">
        <v>400</v>
      </c>
      <c r="E184" s="166">
        <v>14</v>
      </c>
      <c r="F184" s="167" t="s">
        <v>185</v>
      </c>
      <c r="G184" s="160">
        <v>165.6</v>
      </c>
      <c r="H184" s="160">
        <f aca="true" t="shared" si="25" ref="H184:H196">G184*E184</f>
        <v>2318.4</v>
      </c>
      <c r="I184" s="160">
        <v>48.44</v>
      </c>
      <c r="J184" s="160">
        <f aca="true" t="shared" si="26" ref="J184:J196">E184*I184</f>
        <v>678.16</v>
      </c>
      <c r="K184" s="163">
        <f aca="true" t="shared" si="27" ref="K184:K196">H184+J184</f>
        <v>2996.56</v>
      </c>
    </row>
    <row r="185" spans="1:11" s="72" customFormat="1" ht="12.75">
      <c r="A185" s="5">
        <v>185</v>
      </c>
      <c r="B185" s="5">
        <v>185</v>
      </c>
      <c r="C185" s="147" t="s">
        <v>430</v>
      </c>
      <c r="D185" s="161" t="s">
        <v>431</v>
      </c>
      <c r="E185" s="166">
        <v>28</v>
      </c>
      <c r="F185" s="167" t="s">
        <v>185</v>
      </c>
      <c r="G185" s="160">
        <v>89.45</v>
      </c>
      <c r="H185" s="160">
        <f t="shared" si="25"/>
        <v>2504.6</v>
      </c>
      <c r="I185" s="160">
        <v>26.16</v>
      </c>
      <c r="J185" s="160">
        <f t="shared" si="26"/>
        <v>732.48</v>
      </c>
      <c r="K185" s="163">
        <f t="shared" si="27"/>
        <v>3237.08</v>
      </c>
    </row>
    <row r="186" spans="1:11" s="72" customFormat="1" ht="12.75">
      <c r="A186" s="5">
        <v>186</v>
      </c>
      <c r="B186" s="5">
        <v>186</v>
      </c>
      <c r="C186" s="147" t="s">
        <v>432</v>
      </c>
      <c r="D186" s="161" t="s">
        <v>433</v>
      </c>
      <c r="E186" s="166">
        <v>112</v>
      </c>
      <c r="F186" s="167" t="s">
        <v>185</v>
      </c>
      <c r="G186" s="160">
        <v>7.15</v>
      </c>
      <c r="H186" s="160">
        <f t="shared" si="25"/>
        <v>800.8000000000001</v>
      </c>
      <c r="I186" s="160">
        <v>2.09</v>
      </c>
      <c r="J186" s="160">
        <f t="shared" si="26"/>
        <v>234.07999999999998</v>
      </c>
      <c r="K186" s="163">
        <f t="shared" si="27"/>
        <v>1034.88</v>
      </c>
    </row>
    <row r="187" spans="1:11" s="72" customFormat="1" ht="12.75">
      <c r="A187" s="5">
        <v>187</v>
      </c>
      <c r="B187" s="5">
        <v>187</v>
      </c>
      <c r="C187" s="147" t="s">
        <v>434</v>
      </c>
      <c r="D187" s="161" t="s">
        <v>435</v>
      </c>
      <c r="E187" s="166">
        <v>28</v>
      </c>
      <c r="F187" s="167" t="s">
        <v>185</v>
      </c>
      <c r="G187" s="160">
        <v>12.14</v>
      </c>
      <c r="H187" s="160">
        <f t="shared" si="25"/>
        <v>339.92</v>
      </c>
      <c r="I187" s="160">
        <v>3.56</v>
      </c>
      <c r="J187" s="160">
        <f t="shared" si="26"/>
        <v>99.68</v>
      </c>
      <c r="K187" s="163">
        <f t="shared" si="27"/>
        <v>439.6</v>
      </c>
    </row>
    <row r="188" spans="1:11" s="91" customFormat="1" ht="12.75">
      <c r="A188" s="89">
        <v>188</v>
      </c>
      <c r="B188" s="5">
        <v>188</v>
      </c>
      <c r="C188" s="147" t="s">
        <v>436</v>
      </c>
      <c r="D188" s="161" t="s">
        <v>437</v>
      </c>
      <c r="E188" s="177">
        <v>4</v>
      </c>
      <c r="F188" s="178" t="s">
        <v>185</v>
      </c>
      <c r="G188" s="160">
        <v>13.08</v>
      </c>
      <c r="H188" s="160">
        <f t="shared" si="25"/>
        <v>52.32</v>
      </c>
      <c r="I188" s="160">
        <v>3.83</v>
      </c>
      <c r="J188" s="160">
        <f t="shared" si="26"/>
        <v>15.32</v>
      </c>
      <c r="K188" s="163">
        <f t="shared" si="27"/>
        <v>67.64</v>
      </c>
    </row>
    <row r="189" spans="1:11" s="72" customFormat="1" ht="12.75">
      <c r="A189" s="5">
        <v>189</v>
      </c>
      <c r="B189" s="5">
        <v>189</v>
      </c>
      <c r="C189" s="147" t="s">
        <v>438</v>
      </c>
      <c r="D189" s="161" t="s">
        <v>439</v>
      </c>
      <c r="E189" s="166">
        <v>2</v>
      </c>
      <c r="F189" s="167" t="s">
        <v>185</v>
      </c>
      <c r="G189" s="160">
        <v>29.11</v>
      </c>
      <c r="H189" s="160">
        <f t="shared" si="25"/>
        <v>58.22</v>
      </c>
      <c r="I189" s="160">
        <v>8.52</v>
      </c>
      <c r="J189" s="160">
        <f t="shared" si="26"/>
        <v>17.04</v>
      </c>
      <c r="K189" s="163">
        <f t="shared" si="27"/>
        <v>75.25999999999999</v>
      </c>
    </row>
    <row r="190" spans="1:11" s="72" customFormat="1" ht="12.75">
      <c r="A190" s="5">
        <v>190</v>
      </c>
      <c r="B190" s="5">
        <v>190</v>
      </c>
      <c r="C190" s="147" t="s">
        <v>440</v>
      </c>
      <c r="D190" s="161" t="s">
        <v>414</v>
      </c>
      <c r="E190" s="166">
        <v>4</v>
      </c>
      <c r="F190" s="167" t="s">
        <v>185</v>
      </c>
      <c r="G190" s="160">
        <v>28.42</v>
      </c>
      <c r="H190" s="160">
        <f t="shared" si="25"/>
        <v>113.68</v>
      </c>
      <c r="I190" s="160">
        <v>8.32</v>
      </c>
      <c r="J190" s="160">
        <f t="shared" si="26"/>
        <v>33.28</v>
      </c>
      <c r="K190" s="163">
        <f t="shared" si="27"/>
        <v>146.96</v>
      </c>
    </row>
    <row r="191" spans="1:11" s="72" customFormat="1" ht="25.5">
      <c r="A191" s="5">
        <v>191</v>
      </c>
      <c r="B191" s="5">
        <v>191</v>
      </c>
      <c r="C191" s="147" t="s">
        <v>441</v>
      </c>
      <c r="D191" s="161" t="s">
        <v>416</v>
      </c>
      <c r="E191" s="166">
        <v>2</v>
      </c>
      <c r="F191" s="167" t="s">
        <v>185</v>
      </c>
      <c r="G191" s="160">
        <v>185.98</v>
      </c>
      <c r="H191" s="160">
        <f t="shared" si="25"/>
        <v>371.96</v>
      </c>
      <c r="I191" s="160">
        <v>54.41</v>
      </c>
      <c r="J191" s="160">
        <f t="shared" si="26"/>
        <v>108.82</v>
      </c>
      <c r="K191" s="163">
        <f t="shared" si="27"/>
        <v>480.78</v>
      </c>
    </row>
    <row r="192" spans="1:11" s="72" customFormat="1" ht="12.75">
      <c r="A192" s="5">
        <v>192</v>
      </c>
      <c r="B192" s="5">
        <v>192</v>
      </c>
      <c r="C192" s="147" t="s">
        <v>442</v>
      </c>
      <c r="D192" s="161" t="s">
        <v>418</v>
      </c>
      <c r="E192" s="166">
        <v>8</v>
      </c>
      <c r="F192" s="167" t="s">
        <v>185</v>
      </c>
      <c r="G192" s="160">
        <v>7.74</v>
      </c>
      <c r="H192" s="160">
        <f t="shared" si="25"/>
        <v>61.92</v>
      </c>
      <c r="I192" s="160">
        <v>2.27</v>
      </c>
      <c r="J192" s="160">
        <f t="shared" si="26"/>
        <v>18.16</v>
      </c>
      <c r="K192" s="163">
        <f t="shared" si="27"/>
        <v>80.08</v>
      </c>
    </row>
    <row r="193" spans="1:11" s="72" customFormat="1" ht="12.75">
      <c r="A193" s="5">
        <v>193</v>
      </c>
      <c r="B193" s="5">
        <v>193</v>
      </c>
      <c r="C193" s="147" t="s">
        <v>443</v>
      </c>
      <c r="D193" s="161" t="s">
        <v>444</v>
      </c>
      <c r="E193" s="166">
        <v>2</v>
      </c>
      <c r="F193" s="167" t="s">
        <v>185</v>
      </c>
      <c r="G193" s="160">
        <v>12.6</v>
      </c>
      <c r="H193" s="160">
        <f t="shared" si="25"/>
        <v>25.2</v>
      </c>
      <c r="I193" s="160">
        <v>3.69</v>
      </c>
      <c r="J193" s="160">
        <f t="shared" si="26"/>
        <v>7.38</v>
      </c>
      <c r="K193" s="163">
        <f t="shared" si="27"/>
        <v>32.58</v>
      </c>
    </row>
    <row r="194" spans="1:11" s="72" customFormat="1" ht="12.75">
      <c r="A194" s="5">
        <v>194</v>
      </c>
      <c r="B194" s="5">
        <v>194</v>
      </c>
      <c r="C194" s="147" t="s">
        <v>445</v>
      </c>
      <c r="D194" s="165" t="s">
        <v>446</v>
      </c>
      <c r="E194" s="166">
        <v>2</v>
      </c>
      <c r="F194" s="167" t="s">
        <v>185</v>
      </c>
      <c r="G194" s="160">
        <v>4.2</v>
      </c>
      <c r="H194" s="160">
        <f t="shared" si="25"/>
        <v>8.4</v>
      </c>
      <c r="I194" s="160">
        <v>1.23</v>
      </c>
      <c r="J194" s="160">
        <f t="shared" si="26"/>
        <v>2.46</v>
      </c>
      <c r="K194" s="163">
        <f t="shared" si="27"/>
        <v>10.86</v>
      </c>
    </row>
    <row r="195" spans="1:11" s="72" customFormat="1" ht="12.75">
      <c r="A195" s="5">
        <v>195</v>
      </c>
      <c r="B195" s="5">
        <v>195</v>
      </c>
      <c r="C195" s="147" t="s">
        <v>447</v>
      </c>
      <c r="D195" s="165" t="s">
        <v>424</v>
      </c>
      <c r="E195" s="166">
        <v>4</v>
      </c>
      <c r="F195" s="167" t="s">
        <v>185</v>
      </c>
      <c r="G195" s="160">
        <v>3.14</v>
      </c>
      <c r="H195" s="160">
        <f t="shared" si="25"/>
        <v>12.56</v>
      </c>
      <c r="I195" s="160">
        <v>0.92</v>
      </c>
      <c r="J195" s="160">
        <f t="shared" si="26"/>
        <v>3.68</v>
      </c>
      <c r="K195" s="163">
        <f t="shared" si="27"/>
        <v>16.240000000000002</v>
      </c>
    </row>
    <row r="196" spans="1:11" s="72" customFormat="1" ht="12.75">
      <c r="A196" s="5">
        <v>196</v>
      </c>
      <c r="B196" s="5">
        <v>196</v>
      </c>
      <c r="C196" s="147" t="s">
        <v>448</v>
      </c>
      <c r="D196" s="165" t="s">
        <v>449</v>
      </c>
      <c r="E196" s="166">
        <v>4</v>
      </c>
      <c r="F196" s="167" t="s">
        <v>174</v>
      </c>
      <c r="G196" s="160">
        <v>13.01</v>
      </c>
      <c r="H196" s="160">
        <f t="shared" si="25"/>
        <v>52.04</v>
      </c>
      <c r="I196" s="160">
        <v>3.8</v>
      </c>
      <c r="J196" s="160">
        <f t="shared" si="26"/>
        <v>15.2</v>
      </c>
      <c r="K196" s="163">
        <f t="shared" si="27"/>
        <v>67.24</v>
      </c>
    </row>
    <row r="197" spans="1:11" s="72" customFormat="1" ht="12.75">
      <c r="A197" s="5"/>
      <c r="B197" s="5"/>
      <c r="C197" s="147"/>
      <c r="D197" s="161"/>
      <c r="E197" s="166"/>
      <c r="F197" s="167"/>
      <c r="G197" s="160"/>
      <c r="H197" s="160"/>
      <c r="I197" s="160"/>
      <c r="J197" s="160"/>
      <c r="K197" s="163"/>
    </row>
    <row r="198" spans="1:11" s="72" customFormat="1" ht="12.75">
      <c r="A198" s="5"/>
      <c r="B198" s="5">
        <v>199</v>
      </c>
      <c r="C198" s="147" t="s">
        <v>450</v>
      </c>
      <c r="D198" s="161" t="s">
        <v>451</v>
      </c>
      <c r="E198" s="166"/>
      <c r="F198" s="167"/>
      <c r="G198" s="160"/>
      <c r="H198" s="160"/>
      <c r="I198" s="160"/>
      <c r="J198" s="160"/>
      <c r="K198" s="163"/>
    </row>
    <row r="199" spans="1:11" s="72" customFormat="1" ht="12.75">
      <c r="A199" s="5"/>
      <c r="B199" s="5"/>
      <c r="C199" s="147"/>
      <c r="D199" s="161"/>
      <c r="E199" s="166"/>
      <c r="F199" s="167"/>
      <c r="G199" s="160"/>
      <c r="H199" s="160"/>
      <c r="I199" s="160"/>
      <c r="J199" s="160"/>
      <c r="K199" s="163"/>
    </row>
    <row r="200" spans="1:11" s="72" customFormat="1" ht="51">
      <c r="A200" s="5">
        <v>201</v>
      </c>
      <c r="B200" s="5">
        <v>201</v>
      </c>
      <c r="C200" s="147" t="s">
        <v>452</v>
      </c>
      <c r="D200" s="161" t="s">
        <v>453</v>
      </c>
      <c r="E200" s="166">
        <v>10</v>
      </c>
      <c r="F200" s="167" t="s">
        <v>140</v>
      </c>
      <c r="G200" s="168">
        <v>99.23</v>
      </c>
      <c r="H200" s="160">
        <f aca="true" t="shared" si="28" ref="H200:H207">G200*E200</f>
        <v>992.3000000000001</v>
      </c>
      <c r="I200" s="160">
        <v>29.03</v>
      </c>
      <c r="J200" s="160">
        <f aca="true" t="shared" si="29" ref="J200:J207">E200*I200</f>
        <v>290.3</v>
      </c>
      <c r="K200" s="163">
        <f aca="true" t="shared" si="30" ref="K200:K206">H200+J200</f>
        <v>1282.6000000000001</v>
      </c>
    </row>
    <row r="201" spans="1:11" s="72" customFormat="1" ht="25.5">
      <c r="A201" s="5">
        <v>202</v>
      </c>
      <c r="B201" s="5">
        <v>202</v>
      </c>
      <c r="C201" s="147" t="s">
        <v>454</v>
      </c>
      <c r="D201" s="161" t="s">
        <v>455</v>
      </c>
      <c r="E201" s="166">
        <v>10</v>
      </c>
      <c r="F201" s="167" t="s">
        <v>185</v>
      </c>
      <c r="G201" s="160">
        <v>577.5</v>
      </c>
      <c r="H201" s="160">
        <f t="shared" si="28"/>
        <v>5775</v>
      </c>
      <c r="I201" s="160">
        <v>168.92</v>
      </c>
      <c r="J201" s="160">
        <f t="shared" si="29"/>
        <v>1689.1999999999998</v>
      </c>
      <c r="K201" s="163">
        <f t="shared" si="30"/>
        <v>7464.2</v>
      </c>
    </row>
    <row r="202" spans="1:11" s="72" customFormat="1" ht="25.5">
      <c r="A202" s="5">
        <v>203</v>
      </c>
      <c r="B202" s="5">
        <v>203</v>
      </c>
      <c r="C202" s="147" t="s">
        <v>456</v>
      </c>
      <c r="D202" s="161" t="s">
        <v>457</v>
      </c>
      <c r="E202" s="166">
        <v>20</v>
      </c>
      <c r="F202" s="167" t="s">
        <v>185</v>
      </c>
      <c r="G202" s="160">
        <v>37.8</v>
      </c>
      <c r="H202" s="160">
        <f t="shared" si="28"/>
        <v>756</v>
      </c>
      <c r="I202" s="160">
        <v>11.06</v>
      </c>
      <c r="J202" s="160">
        <f t="shared" si="29"/>
        <v>221.20000000000002</v>
      </c>
      <c r="K202" s="163">
        <f t="shared" si="30"/>
        <v>977.2</v>
      </c>
    </row>
    <row r="203" spans="1:11" s="72" customFormat="1" ht="12.75">
      <c r="A203" s="5">
        <v>204</v>
      </c>
      <c r="B203" s="5">
        <v>204</v>
      </c>
      <c r="C203" s="147" t="s">
        <v>458</v>
      </c>
      <c r="D203" s="161" t="s">
        <v>459</v>
      </c>
      <c r="E203" s="166">
        <v>80</v>
      </c>
      <c r="F203" s="167" t="s">
        <v>140</v>
      </c>
      <c r="G203" s="168">
        <v>13.81</v>
      </c>
      <c r="H203" s="160">
        <f t="shared" si="28"/>
        <v>1104.8</v>
      </c>
      <c r="I203" s="160">
        <v>4.04</v>
      </c>
      <c r="J203" s="160">
        <f t="shared" si="29"/>
        <v>323.2</v>
      </c>
      <c r="K203" s="163">
        <f t="shared" si="30"/>
        <v>1428</v>
      </c>
    </row>
    <row r="204" spans="1:11" s="72" customFormat="1" ht="51">
      <c r="A204" s="5">
        <v>205</v>
      </c>
      <c r="B204" s="5">
        <v>205</v>
      </c>
      <c r="C204" s="147" t="s">
        <v>460</v>
      </c>
      <c r="D204" s="161" t="s">
        <v>461</v>
      </c>
      <c r="E204" s="166">
        <v>125</v>
      </c>
      <c r="F204" s="167" t="s">
        <v>140</v>
      </c>
      <c r="G204" s="168">
        <v>77.62</v>
      </c>
      <c r="H204" s="160">
        <f t="shared" si="28"/>
        <v>9702.5</v>
      </c>
      <c r="I204" s="160">
        <v>22.71</v>
      </c>
      <c r="J204" s="160">
        <f t="shared" si="29"/>
        <v>2838.75</v>
      </c>
      <c r="K204" s="163">
        <f t="shared" si="30"/>
        <v>12541.25</v>
      </c>
    </row>
    <row r="205" spans="1:11" s="72" customFormat="1" ht="25.5">
      <c r="A205" s="5">
        <v>206</v>
      </c>
      <c r="B205" s="5">
        <v>206</v>
      </c>
      <c r="C205" s="147" t="s">
        <v>462</v>
      </c>
      <c r="D205" s="161" t="s">
        <v>463</v>
      </c>
      <c r="E205" s="166">
        <v>125</v>
      </c>
      <c r="F205" s="167" t="s">
        <v>185</v>
      </c>
      <c r="G205" s="160">
        <v>464.03</v>
      </c>
      <c r="H205" s="160">
        <f t="shared" si="28"/>
        <v>58003.75</v>
      </c>
      <c r="I205" s="160">
        <v>135.73</v>
      </c>
      <c r="J205" s="160">
        <f t="shared" si="29"/>
        <v>16966.25</v>
      </c>
      <c r="K205" s="163">
        <f t="shared" si="30"/>
        <v>74970</v>
      </c>
    </row>
    <row r="206" spans="1:11" s="72" customFormat="1" ht="25.5">
      <c r="A206" s="5">
        <v>207</v>
      </c>
      <c r="B206" s="5">
        <v>207</v>
      </c>
      <c r="C206" s="147" t="s">
        <v>464</v>
      </c>
      <c r="D206" s="161" t="s">
        <v>465</v>
      </c>
      <c r="E206" s="166">
        <v>250</v>
      </c>
      <c r="F206" s="167" t="s">
        <v>185</v>
      </c>
      <c r="G206" s="160">
        <v>30.87</v>
      </c>
      <c r="H206" s="160">
        <f t="shared" si="28"/>
        <v>7717.5</v>
      </c>
      <c r="I206" s="160">
        <v>9.03</v>
      </c>
      <c r="J206" s="160">
        <f t="shared" si="29"/>
        <v>2257.5</v>
      </c>
      <c r="K206" s="163">
        <f t="shared" si="30"/>
        <v>9975</v>
      </c>
    </row>
    <row r="207" spans="1:11" s="72" customFormat="1" ht="12.75">
      <c r="A207" s="5">
        <v>208</v>
      </c>
      <c r="B207" s="5">
        <v>208</v>
      </c>
      <c r="C207" s="147" t="s">
        <v>466</v>
      </c>
      <c r="D207" s="161" t="s">
        <v>467</v>
      </c>
      <c r="E207" s="166">
        <v>1000</v>
      </c>
      <c r="F207" s="167" t="s">
        <v>140</v>
      </c>
      <c r="G207" s="168">
        <v>9.85</v>
      </c>
      <c r="H207" s="160">
        <f t="shared" si="28"/>
        <v>9850</v>
      </c>
      <c r="I207" s="160">
        <v>2.88</v>
      </c>
      <c r="J207" s="160">
        <f t="shared" si="29"/>
        <v>2880</v>
      </c>
      <c r="K207" s="163"/>
    </row>
    <row r="208" spans="1:11" s="72" customFormat="1" ht="12.75">
      <c r="A208" s="5"/>
      <c r="B208" s="5"/>
      <c r="C208" s="147"/>
      <c r="D208" s="161"/>
      <c r="E208" s="166"/>
      <c r="F208" s="167"/>
      <c r="G208" s="168"/>
      <c r="H208" s="160"/>
      <c r="I208" s="160"/>
      <c r="J208" s="160"/>
      <c r="K208" s="163"/>
    </row>
    <row r="209" spans="1:11" s="72" customFormat="1" ht="12.75">
      <c r="A209" s="5"/>
      <c r="B209" s="5">
        <v>210</v>
      </c>
      <c r="C209" s="147">
        <v>9.5</v>
      </c>
      <c r="D209" s="161" t="s">
        <v>468</v>
      </c>
      <c r="E209" s="166"/>
      <c r="F209" s="167"/>
      <c r="G209" s="160"/>
      <c r="H209" s="160"/>
      <c r="I209" s="160"/>
      <c r="J209" s="160"/>
      <c r="K209" s="163"/>
    </row>
    <row r="210" spans="1:11" s="72" customFormat="1" ht="12.75">
      <c r="A210" s="5"/>
      <c r="B210" s="5"/>
      <c r="C210" s="147"/>
      <c r="D210" s="161"/>
      <c r="E210" s="166"/>
      <c r="F210" s="167"/>
      <c r="G210" s="160"/>
      <c r="H210" s="160"/>
      <c r="I210" s="160"/>
      <c r="J210" s="160"/>
      <c r="K210" s="163"/>
    </row>
    <row r="211" spans="1:11" s="72" customFormat="1" ht="12.75">
      <c r="A211" s="5">
        <v>212</v>
      </c>
      <c r="B211" s="5">
        <v>212</v>
      </c>
      <c r="C211" s="147" t="s">
        <v>469</v>
      </c>
      <c r="D211" s="161" t="s">
        <v>470</v>
      </c>
      <c r="E211" s="166">
        <v>8</v>
      </c>
      <c r="F211" s="167" t="s">
        <v>185</v>
      </c>
      <c r="G211" s="160">
        <v>33.9</v>
      </c>
      <c r="H211" s="160">
        <f aca="true" t="shared" si="31" ref="H211:H216">G211*E211</f>
        <v>271.2</v>
      </c>
      <c r="I211" s="160">
        <v>9.92</v>
      </c>
      <c r="J211" s="160">
        <f aca="true" t="shared" si="32" ref="J211:J216">E211*I211</f>
        <v>79.36</v>
      </c>
      <c r="K211" s="163">
        <f aca="true" t="shared" si="33" ref="K211:K216">H211+J211</f>
        <v>350.56</v>
      </c>
    </row>
    <row r="212" spans="1:11" s="72" customFormat="1" ht="25.5">
      <c r="A212" s="5">
        <v>213</v>
      </c>
      <c r="B212" s="5">
        <v>213</v>
      </c>
      <c r="C212" s="147" t="s">
        <v>471</v>
      </c>
      <c r="D212" s="161" t="s">
        <v>472</v>
      </c>
      <c r="E212" s="166">
        <v>1</v>
      </c>
      <c r="F212" s="167" t="s">
        <v>185</v>
      </c>
      <c r="G212" s="160">
        <v>939.75</v>
      </c>
      <c r="H212" s="160">
        <f t="shared" si="31"/>
        <v>939.75</v>
      </c>
      <c r="I212" s="160">
        <v>274.88</v>
      </c>
      <c r="J212" s="160">
        <f t="shared" si="32"/>
        <v>274.88</v>
      </c>
      <c r="K212" s="163">
        <f t="shared" si="33"/>
        <v>1214.63</v>
      </c>
    </row>
    <row r="213" spans="1:11" s="72" customFormat="1" ht="25.5">
      <c r="A213" s="5">
        <v>214</v>
      </c>
      <c r="B213" s="5">
        <v>214</v>
      </c>
      <c r="C213" s="147" t="s">
        <v>473</v>
      </c>
      <c r="D213" s="161" t="s">
        <v>474</v>
      </c>
      <c r="E213" s="166">
        <v>1</v>
      </c>
      <c r="F213" s="167" t="s">
        <v>185</v>
      </c>
      <c r="G213" s="160">
        <v>1923.89</v>
      </c>
      <c r="H213" s="160">
        <f t="shared" si="31"/>
        <v>1923.89</v>
      </c>
      <c r="I213" s="160">
        <v>562.73</v>
      </c>
      <c r="J213" s="160">
        <f t="shared" si="32"/>
        <v>562.73</v>
      </c>
      <c r="K213" s="163">
        <f t="shared" si="33"/>
        <v>2486.62</v>
      </c>
    </row>
    <row r="214" spans="1:11" s="72" customFormat="1" ht="12.75">
      <c r="A214" s="5">
        <v>215</v>
      </c>
      <c r="B214" s="5">
        <v>215</v>
      </c>
      <c r="C214" s="147" t="s">
        <v>475</v>
      </c>
      <c r="D214" s="161" t="s">
        <v>476</v>
      </c>
      <c r="E214" s="166">
        <v>2</v>
      </c>
      <c r="F214" s="167" t="s">
        <v>185</v>
      </c>
      <c r="G214" s="160">
        <v>32.3</v>
      </c>
      <c r="H214" s="160">
        <f t="shared" si="31"/>
        <v>64.6</v>
      </c>
      <c r="I214" s="160">
        <v>9.45</v>
      </c>
      <c r="J214" s="160">
        <f t="shared" si="32"/>
        <v>18.9</v>
      </c>
      <c r="K214" s="163">
        <f t="shared" si="33"/>
        <v>83.5</v>
      </c>
    </row>
    <row r="215" spans="1:11" s="72" customFormat="1" ht="25.5">
      <c r="A215" s="5">
        <v>216</v>
      </c>
      <c r="B215" s="5">
        <v>216</v>
      </c>
      <c r="C215" s="147" t="s">
        <v>477</v>
      </c>
      <c r="D215" s="161" t="s">
        <v>388</v>
      </c>
      <c r="E215" s="166">
        <v>2</v>
      </c>
      <c r="F215" s="167" t="s">
        <v>185</v>
      </c>
      <c r="G215" s="160">
        <v>79.8</v>
      </c>
      <c r="H215" s="160">
        <f t="shared" si="31"/>
        <v>159.6</v>
      </c>
      <c r="I215" s="160">
        <v>23.34</v>
      </c>
      <c r="J215" s="160">
        <f t="shared" si="32"/>
        <v>46.68</v>
      </c>
      <c r="K215" s="163">
        <f t="shared" si="33"/>
        <v>206.28</v>
      </c>
    </row>
    <row r="216" spans="1:11" s="72" customFormat="1" ht="12.75">
      <c r="A216" s="5">
        <v>217</v>
      </c>
      <c r="B216" s="5">
        <v>217</v>
      </c>
      <c r="C216" s="147" t="s">
        <v>478</v>
      </c>
      <c r="D216" s="161" t="s">
        <v>479</v>
      </c>
      <c r="E216" s="166">
        <v>2</v>
      </c>
      <c r="F216" s="167" t="s">
        <v>185</v>
      </c>
      <c r="G216" s="160">
        <v>12</v>
      </c>
      <c r="H216" s="160">
        <f t="shared" si="31"/>
        <v>24</v>
      </c>
      <c r="I216" s="160">
        <v>3.51</v>
      </c>
      <c r="J216" s="160">
        <f t="shared" si="32"/>
        <v>7.02</v>
      </c>
      <c r="K216" s="163">
        <f t="shared" si="33"/>
        <v>31.02</v>
      </c>
    </row>
    <row r="217" spans="1:11" s="72" customFormat="1" ht="12.75">
      <c r="A217" s="5"/>
      <c r="B217" s="5"/>
      <c r="C217" s="147"/>
      <c r="D217" s="161"/>
      <c r="E217" s="166"/>
      <c r="F217" s="167"/>
      <c r="G217" s="160"/>
      <c r="H217" s="160"/>
      <c r="I217" s="160"/>
      <c r="J217" s="160"/>
      <c r="K217" s="163"/>
    </row>
    <row r="218" spans="1:11" s="72" customFormat="1" ht="12.75">
      <c r="A218" s="5"/>
      <c r="B218" s="5">
        <v>219</v>
      </c>
      <c r="C218" s="147">
        <v>9.6</v>
      </c>
      <c r="D218" s="161" t="s">
        <v>480</v>
      </c>
      <c r="E218" s="166"/>
      <c r="F218" s="167"/>
      <c r="G218" s="160"/>
      <c r="H218" s="160"/>
      <c r="I218" s="160"/>
      <c r="J218" s="160"/>
      <c r="K218" s="163"/>
    </row>
    <row r="219" spans="1:11" s="72" customFormat="1" ht="12.75">
      <c r="A219" s="5"/>
      <c r="B219" s="5"/>
      <c r="C219" s="147"/>
      <c r="D219" s="161"/>
      <c r="E219" s="166"/>
      <c r="F219" s="167"/>
      <c r="G219" s="160"/>
      <c r="H219" s="160"/>
      <c r="I219" s="160"/>
      <c r="J219" s="160"/>
      <c r="K219" s="163"/>
    </row>
    <row r="220" spans="1:11" s="72" customFormat="1" ht="12.75">
      <c r="A220" s="5">
        <v>221</v>
      </c>
      <c r="B220" s="5">
        <v>221</v>
      </c>
      <c r="C220" s="147" t="s">
        <v>481</v>
      </c>
      <c r="D220" s="165" t="s">
        <v>482</v>
      </c>
      <c r="E220" s="166">
        <v>12</v>
      </c>
      <c r="F220" s="167" t="s">
        <v>185</v>
      </c>
      <c r="G220" s="160">
        <v>165.6</v>
      </c>
      <c r="H220" s="160">
        <f aca="true" t="shared" si="34" ref="H220:H251">G220*E220</f>
        <v>1987.1999999999998</v>
      </c>
      <c r="I220" s="160">
        <v>48.44</v>
      </c>
      <c r="J220" s="160">
        <f aca="true" t="shared" si="35" ref="J220:J251">E220*I220</f>
        <v>581.28</v>
      </c>
      <c r="K220" s="163">
        <f aca="true" t="shared" si="36" ref="K220:K251">H220+J220</f>
        <v>2568.4799999999996</v>
      </c>
    </row>
    <row r="221" spans="1:11" s="72" customFormat="1" ht="12.75">
      <c r="A221" s="5">
        <v>222</v>
      </c>
      <c r="B221" s="5">
        <v>222</v>
      </c>
      <c r="C221" s="147" t="s">
        <v>483</v>
      </c>
      <c r="D221" s="165" t="s">
        <v>484</v>
      </c>
      <c r="E221" s="166">
        <v>6</v>
      </c>
      <c r="F221" s="167" t="s">
        <v>185</v>
      </c>
      <c r="G221" s="160">
        <v>836.58</v>
      </c>
      <c r="H221" s="160">
        <f t="shared" si="34"/>
        <v>5019.4800000000005</v>
      </c>
      <c r="I221" s="160">
        <v>244.71</v>
      </c>
      <c r="J221" s="160">
        <f t="shared" si="35"/>
        <v>1468.26</v>
      </c>
      <c r="K221" s="163">
        <f t="shared" si="36"/>
        <v>6487.740000000001</v>
      </c>
    </row>
    <row r="222" spans="1:11" s="72" customFormat="1" ht="12.75">
      <c r="A222" s="5">
        <v>223</v>
      </c>
      <c r="B222" s="5">
        <v>223</v>
      </c>
      <c r="C222" s="147" t="s">
        <v>485</v>
      </c>
      <c r="D222" s="165" t="s">
        <v>486</v>
      </c>
      <c r="E222" s="166">
        <v>6</v>
      </c>
      <c r="F222" s="167" t="s">
        <v>185</v>
      </c>
      <c r="G222" s="160">
        <v>197.84</v>
      </c>
      <c r="H222" s="160">
        <f t="shared" si="34"/>
        <v>1187.04</v>
      </c>
      <c r="I222" s="160">
        <v>57.87</v>
      </c>
      <c r="J222" s="160">
        <f t="shared" si="35"/>
        <v>347.21999999999997</v>
      </c>
      <c r="K222" s="163">
        <f t="shared" si="36"/>
        <v>1534.26</v>
      </c>
    </row>
    <row r="223" spans="1:11" s="72" customFormat="1" ht="12.75">
      <c r="A223" s="5">
        <v>224</v>
      </c>
      <c r="B223" s="5">
        <v>224</v>
      </c>
      <c r="C223" s="147" t="s">
        <v>487</v>
      </c>
      <c r="D223" s="165" t="s">
        <v>488</v>
      </c>
      <c r="E223" s="166">
        <v>12</v>
      </c>
      <c r="F223" s="167" t="s">
        <v>185</v>
      </c>
      <c r="G223" s="160">
        <v>192.8</v>
      </c>
      <c r="H223" s="160">
        <f t="shared" si="34"/>
        <v>2313.6000000000004</v>
      </c>
      <c r="I223" s="160">
        <v>56.39</v>
      </c>
      <c r="J223" s="160">
        <f t="shared" si="35"/>
        <v>676.6800000000001</v>
      </c>
      <c r="K223" s="163">
        <f t="shared" si="36"/>
        <v>2990.2800000000007</v>
      </c>
    </row>
    <row r="224" spans="1:11" s="72" customFormat="1" ht="12.75">
      <c r="A224" s="5">
        <v>225</v>
      </c>
      <c r="B224" s="5">
        <v>225</v>
      </c>
      <c r="C224" s="147" t="s">
        <v>489</v>
      </c>
      <c r="D224" s="165" t="s">
        <v>490</v>
      </c>
      <c r="E224" s="166">
        <v>72</v>
      </c>
      <c r="F224" s="167" t="s">
        <v>185</v>
      </c>
      <c r="G224" s="160">
        <v>89.45</v>
      </c>
      <c r="H224" s="160">
        <f t="shared" si="34"/>
        <v>6440.400000000001</v>
      </c>
      <c r="I224" s="160">
        <v>26.16</v>
      </c>
      <c r="J224" s="160">
        <f t="shared" si="35"/>
        <v>1883.52</v>
      </c>
      <c r="K224" s="163">
        <f t="shared" si="36"/>
        <v>8323.92</v>
      </c>
    </row>
    <row r="225" spans="1:11" s="72" customFormat="1" ht="12.75">
      <c r="A225" s="5">
        <v>226</v>
      </c>
      <c r="B225" s="5">
        <v>226</v>
      </c>
      <c r="C225" s="147" t="s">
        <v>491</v>
      </c>
      <c r="D225" s="165" t="s">
        <v>435</v>
      </c>
      <c r="E225" s="166">
        <v>144</v>
      </c>
      <c r="F225" s="167" t="s">
        <v>185</v>
      </c>
      <c r="G225" s="160">
        <v>12.14</v>
      </c>
      <c r="H225" s="160">
        <f t="shared" si="34"/>
        <v>1748.16</v>
      </c>
      <c r="I225" s="160">
        <v>3.56</v>
      </c>
      <c r="J225" s="160">
        <f t="shared" si="35"/>
        <v>512.64</v>
      </c>
      <c r="K225" s="163">
        <f t="shared" si="36"/>
        <v>2260.8</v>
      </c>
    </row>
    <row r="226" spans="1:11" s="72" customFormat="1" ht="12.75">
      <c r="A226" s="5">
        <v>227</v>
      </c>
      <c r="B226" s="5">
        <v>227</v>
      </c>
      <c r="C226" s="147" t="s">
        <v>492</v>
      </c>
      <c r="D226" s="165" t="s">
        <v>493</v>
      </c>
      <c r="E226" s="166">
        <v>2</v>
      </c>
      <c r="F226" s="167" t="s">
        <v>185</v>
      </c>
      <c r="G226" s="160">
        <v>38.24</v>
      </c>
      <c r="H226" s="160">
        <f t="shared" si="34"/>
        <v>76.48</v>
      </c>
      <c r="I226" s="160">
        <v>11.19</v>
      </c>
      <c r="J226" s="160">
        <f t="shared" si="35"/>
        <v>22.38</v>
      </c>
      <c r="K226" s="163">
        <f t="shared" si="36"/>
        <v>98.86</v>
      </c>
    </row>
    <row r="227" spans="1:11" s="72" customFormat="1" ht="12.75">
      <c r="A227" s="5">
        <v>228</v>
      </c>
      <c r="B227" s="5">
        <v>228</v>
      </c>
      <c r="C227" s="147" t="s">
        <v>494</v>
      </c>
      <c r="D227" s="165" t="s">
        <v>495</v>
      </c>
      <c r="E227" s="166">
        <v>2</v>
      </c>
      <c r="F227" s="167" t="s">
        <v>185</v>
      </c>
      <c r="G227" s="160">
        <v>33.82</v>
      </c>
      <c r="H227" s="160">
        <f t="shared" si="34"/>
        <v>67.64</v>
      </c>
      <c r="I227" s="160">
        <v>9.9</v>
      </c>
      <c r="J227" s="160">
        <f t="shared" si="35"/>
        <v>19.8</v>
      </c>
      <c r="K227" s="163">
        <f t="shared" si="36"/>
        <v>87.44</v>
      </c>
    </row>
    <row r="228" spans="1:11" s="72" customFormat="1" ht="12.75">
      <c r="A228" s="5">
        <v>229</v>
      </c>
      <c r="B228" s="5">
        <v>229</v>
      </c>
      <c r="C228" s="147" t="s">
        <v>496</v>
      </c>
      <c r="D228" s="165" t="s">
        <v>497</v>
      </c>
      <c r="E228" s="166">
        <v>2</v>
      </c>
      <c r="F228" s="167" t="s">
        <v>185</v>
      </c>
      <c r="G228" s="160">
        <v>25.38</v>
      </c>
      <c r="H228" s="160">
        <f t="shared" si="34"/>
        <v>50.76</v>
      </c>
      <c r="I228" s="160">
        <v>7.43</v>
      </c>
      <c r="J228" s="160">
        <f t="shared" si="35"/>
        <v>14.86</v>
      </c>
      <c r="K228" s="163">
        <f t="shared" si="36"/>
        <v>65.62</v>
      </c>
    </row>
    <row r="229" spans="1:11" s="72" customFormat="1" ht="12.75">
      <c r="A229" s="5">
        <v>230</v>
      </c>
      <c r="B229" s="5">
        <v>230</v>
      </c>
      <c r="C229" s="147" t="s">
        <v>498</v>
      </c>
      <c r="D229" s="165" t="s">
        <v>499</v>
      </c>
      <c r="E229" s="166">
        <v>2</v>
      </c>
      <c r="F229" s="167" t="s">
        <v>185</v>
      </c>
      <c r="G229" s="160">
        <v>27.44</v>
      </c>
      <c r="H229" s="160">
        <f t="shared" si="34"/>
        <v>54.88</v>
      </c>
      <c r="I229" s="160">
        <v>8.03</v>
      </c>
      <c r="J229" s="160">
        <f t="shared" si="35"/>
        <v>16.06</v>
      </c>
      <c r="K229" s="163">
        <f t="shared" si="36"/>
        <v>70.94</v>
      </c>
    </row>
    <row r="230" spans="1:11" s="72" customFormat="1" ht="12.75">
      <c r="A230" s="5">
        <v>231</v>
      </c>
      <c r="B230" s="5">
        <v>231</v>
      </c>
      <c r="C230" s="147" t="s">
        <v>500</v>
      </c>
      <c r="D230" s="165" t="s">
        <v>501</v>
      </c>
      <c r="E230" s="166">
        <v>2</v>
      </c>
      <c r="F230" s="167" t="s">
        <v>185</v>
      </c>
      <c r="G230" s="160">
        <v>27.02</v>
      </c>
      <c r="H230" s="160">
        <f t="shared" si="34"/>
        <v>54.04</v>
      </c>
      <c r="I230" s="160">
        <v>7.91</v>
      </c>
      <c r="J230" s="160">
        <f t="shared" si="35"/>
        <v>15.82</v>
      </c>
      <c r="K230" s="163">
        <f t="shared" si="36"/>
        <v>69.86</v>
      </c>
    </row>
    <row r="231" spans="1:11" s="72" customFormat="1" ht="12.75">
      <c r="A231" s="5">
        <v>232</v>
      </c>
      <c r="B231" s="5">
        <v>232</v>
      </c>
      <c r="C231" s="147" t="s">
        <v>502</v>
      </c>
      <c r="D231" s="165" t="s">
        <v>503</v>
      </c>
      <c r="E231" s="166">
        <v>12</v>
      </c>
      <c r="F231" s="167" t="s">
        <v>185</v>
      </c>
      <c r="G231" s="160">
        <v>7.74</v>
      </c>
      <c r="H231" s="160">
        <f t="shared" si="34"/>
        <v>92.88</v>
      </c>
      <c r="I231" s="160">
        <v>2.27</v>
      </c>
      <c r="J231" s="160">
        <f t="shared" si="35"/>
        <v>27.240000000000002</v>
      </c>
      <c r="K231" s="163">
        <f t="shared" si="36"/>
        <v>120.12</v>
      </c>
    </row>
    <row r="232" spans="1:11" s="72" customFormat="1" ht="12.75">
      <c r="A232" s="5">
        <v>233</v>
      </c>
      <c r="B232" s="5">
        <v>233</v>
      </c>
      <c r="C232" s="147" t="s">
        <v>504</v>
      </c>
      <c r="D232" s="165" t="s">
        <v>505</v>
      </c>
      <c r="E232" s="166">
        <v>6</v>
      </c>
      <c r="F232" s="167" t="s">
        <v>185</v>
      </c>
      <c r="G232" s="160">
        <v>9.92</v>
      </c>
      <c r="H232" s="160">
        <f t="shared" si="34"/>
        <v>59.519999999999996</v>
      </c>
      <c r="I232" s="160">
        <v>2.9</v>
      </c>
      <c r="J232" s="160">
        <f t="shared" si="35"/>
        <v>17.4</v>
      </c>
      <c r="K232" s="163">
        <f t="shared" si="36"/>
        <v>76.91999999999999</v>
      </c>
    </row>
    <row r="233" spans="1:11" s="72" customFormat="1" ht="12.75">
      <c r="A233" s="5">
        <v>234</v>
      </c>
      <c r="B233" s="5">
        <v>234</v>
      </c>
      <c r="C233" s="147" t="s">
        <v>506</v>
      </c>
      <c r="D233" s="165" t="s">
        <v>507</v>
      </c>
      <c r="E233" s="166">
        <v>24</v>
      </c>
      <c r="F233" s="167" t="s">
        <v>185</v>
      </c>
      <c r="G233" s="160">
        <v>2.33</v>
      </c>
      <c r="H233" s="160">
        <f t="shared" si="34"/>
        <v>55.92</v>
      </c>
      <c r="I233" s="160">
        <v>0.68</v>
      </c>
      <c r="J233" s="160">
        <f t="shared" si="35"/>
        <v>16.32</v>
      </c>
      <c r="K233" s="163">
        <f t="shared" si="36"/>
        <v>72.24000000000001</v>
      </c>
    </row>
    <row r="234" spans="1:11" s="72" customFormat="1" ht="12.75">
      <c r="A234" s="5">
        <v>235</v>
      </c>
      <c r="B234" s="5">
        <v>235</v>
      </c>
      <c r="C234" s="147" t="s">
        <v>508</v>
      </c>
      <c r="D234" s="165" t="s">
        <v>509</v>
      </c>
      <c r="E234" s="166">
        <v>6</v>
      </c>
      <c r="F234" s="167" t="s">
        <v>185</v>
      </c>
      <c r="G234" s="160">
        <v>3.35</v>
      </c>
      <c r="H234" s="160">
        <f t="shared" si="34"/>
        <v>20.1</v>
      </c>
      <c r="I234" s="160">
        <v>0.98</v>
      </c>
      <c r="J234" s="160">
        <f t="shared" si="35"/>
        <v>5.88</v>
      </c>
      <c r="K234" s="163">
        <f t="shared" si="36"/>
        <v>25.98</v>
      </c>
    </row>
    <row r="235" spans="1:11" s="72" customFormat="1" ht="12.75">
      <c r="A235" s="5">
        <v>236</v>
      </c>
      <c r="B235" s="5">
        <v>236</v>
      </c>
      <c r="C235" s="147" t="s">
        <v>510</v>
      </c>
      <c r="D235" s="165" t="s">
        <v>511</v>
      </c>
      <c r="E235" s="166">
        <v>24</v>
      </c>
      <c r="F235" s="167" t="s">
        <v>185</v>
      </c>
      <c r="G235" s="160">
        <v>28.42</v>
      </c>
      <c r="H235" s="160">
        <f t="shared" si="34"/>
        <v>682.08</v>
      </c>
      <c r="I235" s="160">
        <v>8.32</v>
      </c>
      <c r="J235" s="160">
        <f t="shared" si="35"/>
        <v>199.68</v>
      </c>
      <c r="K235" s="163">
        <f t="shared" si="36"/>
        <v>881.76</v>
      </c>
    </row>
    <row r="236" spans="1:11" s="72" customFormat="1" ht="12.75">
      <c r="A236" s="5">
        <v>237</v>
      </c>
      <c r="B236" s="5">
        <v>237</v>
      </c>
      <c r="C236" s="147" t="s">
        <v>512</v>
      </c>
      <c r="D236" s="165" t="s">
        <v>513</v>
      </c>
      <c r="E236" s="166">
        <v>6</v>
      </c>
      <c r="F236" s="167" t="s">
        <v>185</v>
      </c>
      <c r="G236" s="160">
        <v>4.2</v>
      </c>
      <c r="H236" s="160">
        <f t="shared" si="34"/>
        <v>25.200000000000003</v>
      </c>
      <c r="I236" s="160">
        <v>1.23</v>
      </c>
      <c r="J236" s="160">
        <f t="shared" si="35"/>
        <v>7.38</v>
      </c>
      <c r="K236" s="163">
        <f t="shared" si="36"/>
        <v>32.580000000000005</v>
      </c>
    </row>
    <row r="237" spans="1:11" s="72" customFormat="1" ht="25.5">
      <c r="A237" s="5">
        <v>238</v>
      </c>
      <c r="B237" s="5">
        <v>238</v>
      </c>
      <c r="C237" s="147" t="s">
        <v>514</v>
      </c>
      <c r="D237" s="165" t="s">
        <v>515</v>
      </c>
      <c r="E237" s="166">
        <v>6</v>
      </c>
      <c r="F237" s="167" t="s">
        <v>185</v>
      </c>
      <c r="G237" s="160">
        <v>120.21</v>
      </c>
      <c r="H237" s="160">
        <f t="shared" si="34"/>
        <v>721.26</v>
      </c>
      <c r="I237" s="160">
        <v>35.16</v>
      </c>
      <c r="J237" s="160">
        <f t="shared" si="35"/>
        <v>210.95999999999998</v>
      </c>
      <c r="K237" s="163">
        <f t="shared" si="36"/>
        <v>932.22</v>
      </c>
    </row>
    <row r="238" spans="1:11" s="72" customFormat="1" ht="12.75">
      <c r="A238" s="5">
        <v>239</v>
      </c>
      <c r="B238" s="5">
        <v>239</v>
      </c>
      <c r="C238" s="147" t="s">
        <v>516</v>
      </c>
      <c r="D238" s="161" t="s">
        <v>410</v>
      </c>
      <c r="E238" s="166">
        <v>12</v>
      </c>
      <c r="F238" s="167" t="s">
        <v>185</v>
      </c>
      <c r="G238" s="160">
        <v>13.08</v>
      </c>
      <c r="H238" s="160">
        <f t="shared" si="34"/>
        <v>156.96</v>
      </c>
      <c r="I238" s="160">
        <v>3.83</v>
      </c>
      <c r="J238" s="160">
        <f t="shared" si="35"/>
        <v>45.96</v>
      </c>
      <c r="K238" s="163">
        <f t="shared" si="36"/>
        <v>202.92000000000002</v>
      </c>
    </row>
    <row r="239" spans="1:11" s="72" customFormat="1" ht="12.75">
      <c r="A239" s="5">
        <v>240</v>
      </c>
      <c r="B239" s="5">
        <v>240</v>
      </c>
      <c r="C239" s="147" t="s">
        <v>517</v>
      </c>
      <c r="D239" s="161" t="s">
        <v>412</v>
      </c>
      <c r="E239" s="166">
        <v>6</v>
      </c>
      <c r="F239" s="167" t="s">
        <v>185</v>
      </c>
      <c r="G239" s="160">
        <v>29.11</v>
      </c>
      <c r="H239" s="160">
        <f t="shared" si="34"/>
        <v>174.66</v>
      </c>
      <c r="I239" s="160">
        <v>8.52</v>
      </c>
      <c r="J239" s="160">
        <f t="shared" si="35"/>
        <v>51.12</v>
      </c>
      <c r="K239" s="163">
        <f t="shared" si="36"/>
        <v>225.78</v>
      </c>
    </row>
    <row r="240" spans="1:11" s="72" customFormat="1" ht="12.75">
      <c r="A240" s="5">
        <v>241</v>
      </c>
      <c r="B240" s="5">
        <v>241</v>
      </c>
      <c r="C240" s="147" t="s">
        <v>518</v>
      </c>
      <c r="D240" s="165" t="s">
        <v>519</v>
      </c>
      <c r="E240" s="166">
        <v>6</v>
      </c>
      <c r="F240" s="167" t="s">
        <v>185</v>
      </c>
      <c r="G240" s="160">
        <v>69.92</v>
      </c>
      <c r="H240" s="160">
        <f t="shared" si="34"/>
        <v>419.52</v>
      </c>
      <c r="I240" s="160">
        <v>20.45</v>
      </c>
      <c r="J240" s="160">
        <f t="shared" si="35"/>
        <v>122.69999999999999</v>
      </c>
      <c r="K240" s="163">
        <f t="shared" si="36"/>
        <v>542.22</v>
      </c>
    </row>
    <row r="241" spans="1:11" s="72" customFormat="1" ht="12.75">
      <c r="A241" s="5">
        <v>242</v>
      </c>
      <c r="B241" s="5">
        <v>242</v>
      </c>
      <c r="C241" s="147" t="s">
        <v>520</v>
      </c>
      <c r="D241" s="165" t="s">
        <v>449</v>
      </c>
      <c r="E241" s="166">
        <v>12</v>
      </c>
      <c r="F241" s="167" t="s">
        <v>174</v>
      </c>
      <c r="G241" s="160">
        <v>13.01</v>
      </c>
      <c r="H241" s="160">
        <f t="shared" si="34"/>
        <v>156.12</v>
      </c>
      <c r="I241" s="160">
        <v>3.8</v>
      </c>
      <c r="J241" s="160">
        <f t="shared" si="35"/>
        <v>45.599999999999994</v>
      </c>
      <c r="K241" s="163">
        <f t="shared" si="36"/>
        <v>201.72</v>
      </c>
    </row>
    <row r="242" spans="1:11" s="72" customFormat="1" ht="12.75">
      <c r="A242" s="5">
        <v>243</v>
      </c>
      <c r="B242" s="5">
        <v>243</v>
      </c>
      <c r="C242" s="147" t="s">
        <v>477</v>
      </c>
      <c r="D242" s="161" t="s">
        <v>470</v>
      </c>
      <c r="E242" s="166">
        <v>9</v>
      </c>
      <c r="F242" s="167" t="s">
        <v>185</v>
      </c>
      <c r="G242" s="160">
        <v>33.9</v>
      </c>
      <c r="H242" s="160">
        <f t="shared" si="34"/>
        <v>305.09999999999997</v>
      </c>
      <c r="I242" s="160">
        <v>9.92</v>
      </c>
      <c r="J242" s="160">
        <f t="shared" si="35"/>
        <v>89.28</v>
      </c>
      <c r="K242" s="163">
        <f t="shared" si="36"/>
        <v>394.38</v>
      </c>
    </row>
    <row r="243" spans="1:11" s="72" customFormat="1" ht="12.75">
      <c r="A243" s="5">
        <v>244</v>
      </c>
      <c r="B243" s="5">
        <v>244</v>
      </c>
      <c r="C243" s="147" t="s">
        <v>521</v>
      </c>
      <c r="D243" s="165" t="s">
        <v>522</v>
      </c>
      <c r="E243" s="166">
        <v>2</v>
      </c>
      <c r="F243" s="167" t="s">
        <v>185</v>
      </c>
      <c r="G243" s="160">
        <v>252</v>
      </c>
      <c r="H243" s="160">
        <f t="shared" si="34"/>
        <v>504</v>
      </c>
      <c r="I243" s="160">
        <v>73.71</v>
      </c>
      <c r="J243" s="160">
        <f t="shared" si="35"/>
        <v>147.42</v>
      </c>
      <c r="K243" s="163">
        <f t="shared" si="36"/>
        <v>651.42</v>
      </c>
    </row>
    <row r="244" spans="1:11" s="72" customFormat="1" ht="12.75">
      <c r="A244" s="5">
        <v>245</v>
      </c>
      <c r="B244" s="5">
        <v>245</v>
      </c>
      <c r="C244" s="147" t="s">
        <v>523</v>
      </c>
      <c r="D244" s="161" t="s">
        <v>524</v>
      </c>
      <c r="E244" s="166">
        <v>2</v>
      </c>
      <c r="F244" s="167" t="s">
        <v>185</v>
      </c>
      <c r="G244" s="160">
        <v>1923.89</v>
      </c>
      <c r="H244" s="160">
        <f t="shared" si="34"/>
        <v>3847.78</v>
      </c>
      <c r="I244" s="160">
        <v>562.73</v>
      </c>
      <c r="J244" s="160">
        <f t="shared" si="35"/>
        <v>1125.46</v>
      </c>
      <c r="K244" s="163">
        <f t="shared" si="36"/>
        <v>4973.24</v>
      </c>
    </row>
    <row r="245" spans="1:11" s="72" customFormat="1" ht="12.75">
      <c r="A245" s="5">
        <v>246</v>
      </c>
      <c r="B245" s="5">
        <v>246</v>
      </c>
      <c r="C245" s="147" t="s">
        <v>525</v>
      </c>
      <c r="D245" s="161" t="s">
        <v>476</v>
      </c>
      <c r="E245" s="166">
        <v>4</v>
      </c>
      <c r="F245" s="167" t="s">
        <v>185</v>
      </c>
      <c r="G245" s="160">
        <v>32.3</v>
      </c>
      <c r="H245" s="160">
        <f t="shared" si="34"/>
        <v>129.2</v>
      </c>
      <c r="I245" s="160">
        <v>9.45</v>
      </c>
      <c r="J245" s="160">
        <f t="shared" si="35"/>
        <v>37.8</v>
      </c>
      <c r="K245" s="163">
        <f t="shared" si="36"/>
        <v>167</v>
      </c>
    </row>
    <row r="246" spans="1:11" s="72" customFormat="1" ht="25.5">
      <c r="A246" s="5">
        <v>247</v>
      </c>
      <c r="B246" s="5">
        <v>247</v>
      </c>
      <c r="C246" s="147" t="s">
        <v>526</v>
      </c>
      <c r="D246" s="161" t="s">
        <v>388</v>
      </c>
      <c r="E246" s="166">
        <v>3</v>
      </c>
      <c r="F246" s="167" t="s">
        <v>185</v>
      </c>
      <c r="G246" s="160">
        <v>79.8</v>
      </c>
      <c r="H246" s="160">
        <f t="shared" si="34"/>
        <v>239.39999999999998</v>
      </c>
      <c r="I246" s="160">
        <v>23.34</v>
      </c>
      <c r="J246" s="160">
        <f t="shared" si="35"/>
        <v>70.02</v>
      </c>
      <c r="K246" s="163">
        <f t="shared" si="36"/>
        <v>309.41999999999996</v>
      </c>
    </row>
    <row r="247" spans="1:11" s="72" customFormat="1" ht="12.75">
      <c r="A247" s="5">
        <v>248</v>
      </c>
      <c r="B247" s="5">
        <v>248</v>
      </c>
      <c r="C247" s="147" t="s">
        <v>527</v>
      </c>
      <c r="D247" s="161" t="s">
        <v>358</v>
      </c>
      <c r="E247" s="166">
        <v>1</v>
      </c>
      <c r="F247" s="167" t="s">
        <v>185</v>
      </c>
      <c r="G247" s="160">
        <v>18.46</v>
      </c>
      <c r="H247" s="160">
        <f t="shared" si="34"/>
        <v>18.46</v>
      </c>
      <c r="I247" s="160">
        <v>5.41</v>
      </c>
      <c r="J247" s="160">
        <f t="shared" si="35"/>
        <v>5.41</v>
      </c>
      <c r="K247" s="163">
        <f t="shared" si="36"/>
        <v>23.87</v>
      </c>
    </row>
    <row r="248" spans="1:11" s="72" customFormat="1" ht="12.75">
      <c r="A248" s="5">
        <v>249</v>
      </c>
      <c r="B248" s="5">
        <v>249</v>
      </c>
      <c r="C248" s="147" t="s">
        <v>528</v>
      </c>
      <c r="D248" s="165" t="s">
        <v>529</v>
      </c>
      <c r="E248" s="166">
        <v>1</v>
      </c>
      <c r="F248" s="167" t="s">
        <v>185</v>
      </c>
      <c r="G248" s="160">
        <v>18.06</v>
      </c>
      <c r="H248" s="160">
        <f t="shared" si="34"/>
        <v>18.06</v>
      </c>
      <c r="I248" s="160">
        <v>5.29</v>
      </c>
      <c r="J248" s="160">
        <f t="shared" si="35"/>
        <v>5.29</v>
      </c>
      <c r="K248" s="163">
        <f t="shared" si="36"/>
        <v>23.349999999999998</v>
      </c>
    </row>
    <row r="249" spans="1:11" s="72" customFormat="1" ht="25.5">
      <c r="A249" s="5">
        <v>250</v>
      </c>
      <c r="B249" s="5">
        <v>250</v>
      </c>
      <c r="C249" s="147" t="s">
        <v>530</v>
      </c>
      <c r="D249" s="161" t="s">
        <v>416</v>
      </c>
      <c r="E249" s="166">
        <v>1</v>
      </c>
      <c r="F249" s="167" t="s">
        <v>185</v>
      </c>
      <c r="G249" s="160">
        <v>185.98</v>
      </c>
      <c r="H249" s="160">
        <f t="shared" si="34"/>
        <v>185.98</v>
      </c>
      <c r="I249" s="160">
        <v>54.41</v>
      </c>
      <c r="J249" s="160">
        <f t="shared" si="35"/>
        <v>54.41</v>
      </c>
      <c r="K249" s="163">
        <f t="shared" si="36"/>
        <v>240.39</v>
      </c>
    </row>
    <row r="250" spans="1:11" s="72" customFormat="1" ht="12.75">
      <c r="A250" s="5">
        <v>251</v>
      </c>
      <c r="B250" s="5">
        <v>251</v>
      </c>
      <c r="C250" s="147" t="s">
        <v>531</v>
      </c>
      <c r="D250" s="161" t="s">
        <v>334</v>
      </c>
      <c r="E250" s="166">
        <v>1</v>
      </c>
      <c r="F250" s="167" t="s">
        <v>185</v>
      </c>
      <c r="G250" s="160">
        <v>15.58</v>
      </c>
      <c r="H250" s="160">
        <f t="shared" si="34"/>
        <v>15.58</v>
      </c>
      <c r="I250" s="160">
        <v>4.56</v>
      </c>
      <c r="J250" s="160">
        <f t="shared" si="35"/>
        <v>4.56</v>
      </c>
      <c r="K250" s="163">
        <f t="shared" si="36"/>
        <v>20.14</v>
      </c>
    </row>
    <row r="251" spans="1:11" s="72" customFormat="1" ht="12.75">
      <c r="A251" s="5">
        <v>251</v>
      </c>
      <c r="B251" s="5">
        <v>252</v>
      </c>
      <c r="C251" s="147" t="s">
        <v>532</v>
      </c>
      <c r="D251" s="161" t="s">
        <v>459</v>
      </c>
      <c r="E251" s="166">
        <v>1</v>
      </c>
      <c r="F251" s="167" t="s">
        <v>140</v>
      </c>
      <c r="G251" s="168">
        <v>13.81</v>
      </c>
      <c r="H251" s="160">
        <f t="shared" si="34"/>
        <v>13.81</v>
      </c>
      <c r="I251" s="160">
        <v>4.04</v>
      </c>
      <c r="J251" s="160">
        <f t="shared" si="35"/>
        <v>4.04</v>
      </c>
      <c r="K251" s="163">
        <f t="shared" si="36"/>
        <v>17.85</v>
      </c>
    </row>
    <row r="252" spans="1:11" s="72" customFormat="1" ht="12.75">
      <c r="A252" s="5"/>
      <c r="B252" s="5"/>
      <c r="C252" s="147"/>
      <c r="D252" s="161"/>
      <c r="E252" s="166"/>
      <c r="F252" s="167"/>
      <c r="G252" s="160"/>
      <c r="H252" s="160"/>
      <c r="I252" s="160"/>
      <c r="J252" s="160"/>
      <c r="K252" s="163"/>
    </row>
    <row r="253" spans="1:11" s="72" customFormat="1" ht="12.75">
      <c r="A253" s="5"/>
      <c r="B253" s="5">
        <v>254</v>
      </c>
      <c r="C253" s="147">
        <v>9.7</v>
      </c>
      <c r="D253" s="161" t="s">
        <v>533</v>
      </c>
      <c r="E253" s="166"/>
      <c r="F253" s="167"/>
      <c r="G253" s="160"/>
      <c r="H253" s="160"/>
      <c r="I253" s="160"/>
      <c r="J253" s="160"/>
      <c r="K253" s="163"/>
    </row>
    <row r="254" spans="1:11" s="72" customFormat="1" ht="12.75">
      <c r="A254" s="5"/>
      <c r="B254" s="5"/>
      <c r="C254" s="147"/>
      <c r="D254" s="161"/>
      <c r="E254" s="166"/>
      <c r="F254" s="167"/>
      <c r="G254" s="160"/>
      <c r="H254" s="160"/>
      <c r="I254" s="160"/>
      <c r="J254" s="160"/>
      <c r="K254" s="163"/>
    </row>
    <row r="255" spans="1:11" s="72" customFormat="1" ht="25.5">
      <c r="A255" s="5">
        <v>246</v>
      </c>
      <c r="B255" s="5">
        <v>256</v>
      </c>
      <c r="C255" s="147" t="s">
        <v>534</v>
      </c>
      <c r="D255" s="161" t="s">
        <v>535</v>
      </c>
      <c r="E255" s="166">
        <v>1</v>
      </c>
      <c r="F255" s="167" t="s">
        <v>140</v>
      </c>
      <c r="G255" s="160">
        <v>884.1</v>
      </c>
      <c r="H255" s="160">
        <f>G255*E255</f>
        <v>884.1</v>
      </c>
      <c r="I255" s="160">
        <v>258.61</v>
      </c>
      <c r="J255" s="160">
        <f>E255*I255</f>
        <v>258.61</v>
      </c>
      <c r="K255" s="163">
        <f>H255+J255</f>
        <v>1142.71</v>
      </c>
    </row>
    <row r="256" spans="1:11" s="72" customFormat="1" ht="12.75">
      <c r="A256" s="5"/>
      <c r="B256" s="5"/>
      <c r="C256" s="147"/>
      <c r="D256" s="161"/>
      <c r="E256" s="166"/>
      <c r="F256" s="167"/>
      <c r="G256" s="160"/>
      <c r="H256" s="160"/>
      <c r="I256" s="160"/>
      <c r="J256" s="160"/>
      <c r="K256" s="163"/>
    </row>
    <row r="257" spans="1:11" s="72" customFormat="1" ht="12.75">
      <c r="A257" s="5"/>
      <c r="B257" s="5">
        <v>258</v>
      </c>
      <c r="C257" s="147">
        <v>9.8</v>
      </c>
      <c r="D257" s="161" t="s">
        <v>536</v>
      </c>
      <c r="E257" s="166"/>
      <c r="F257" s="167"/>
      <c r="G257" s="160"/>
      <c r="H257" s="160"/>
      <c r="I257" s="160"/>
      <c r="J257" s="160"/>
      <c r="K257" s="163"/>
    </row>
    <row r="258" spans="1:11" s="72" customFormat="1" ht="12.75">
      <c r="A258" s="5"/>
      <c r="B258" s="5"/>
      <c r="C258" s="147"/>
      <c r="D258" s="161"/>
      <c r="E258" s="166"/>
      <c r="F258" s="167"/>
      <c r="G258" s="160"/>
      <c r="H258" s="160"/>
      <c r="I258" s="160"/>
      <c r="J258" s="160"/>
      <c r="K258" s="163"/>
    </row>
    <row r="259" spans="1:11" s="72" customFormat="1" ht="12.75">
      <c r="A259" s="5">
        <v>250</v>
      </c>
      <c r="B259" s="5">
        <v>260</v>
      </c>
      <c r="C259" s="147" t="s">
        <v>537</v>
      </c>
      <c r="D259" s="161" t="s">
        <v>538</v>
      </c>
      <c r="E259" s="166">
        <v>1</v>
      </c>
      <c r="F259" s="167" t="s">
        <v>140</v>
      </c>
      <c r="G259" s="160">
        <v>51168.83</v>
      </c>
      <c r="H259" s="160">
        <f>G259*E259</f>
        <v>51168.83</v>
      </c>
      <c r="I259" s="160">
        <v>0</v>
      </c>
      <c r="J259" s="160">
        <f>E259*I259</f>
        <v>0</v>
      </c>
      <c r="K259" s="163">
        <f>H259+J259</f>
        <v>51168.83</v>
      </c>
    </row>
    <row r="260" spans="1:11" s="72" customFormat="1" ht="12.75">
      <c r="A260" s="5"/>
      <c r="B260" s="5"/>
      <c r="C260" s="147"/>
      <c r="D260" s="148"/>
      <c r="E260" s="149"/>
      <c r="F260" s="150"/>
      <c r="G260" s="151"/>
      <c r="H260" s="152"/>
      <c r="I260" s="152"/>
      <c r="J260" s="152"/>
      <c r="K260" s="153"/>
    </row>
    <row r="261" spans="1:11" s="72" customFormat="1" ht="12.75">
      <c r="A261" s="5"/>
      <c r="B261" s="5">
        <v>263</v>
      </c>
      <c r="C261" s="147">
        <v>10</v>
      </c>
      <c r="D261" s="148" t="s">
        <v>539</v>
      </c>
      <c r="E261" s="149"/>
      <c r="F261" s="150"/>
      <c r="G261" s="151"/>
      <c r="H261" s="170">
        <f>SUM(H262:H276)</f>
        <v>119206.71</v>
      </c>
      <c r="I261" s="152"/>
      <c r="J261" s="170">
        <f>SUM(J262:J276)</f>
        <v>53611.600000000006</v>
      </c>
      <c r="K261" s="153">
        <f>H261+J261</f>
        <v>172818.31</v>
      </c>
    </row>
    <row r="262" spans="1:11" s="72" customFormat="1" ht="12.75">
      <c r="A262" s="5"/>
      <c r="B262" s="5"/>
      <c r="C262" s="147"/>
      <c r="D262" s="148"/>
      <c r="E262" s="149"/>
      <c r="F262" s="150"/>
      <c r="G262" s="151"/>
      <c r="H262" s="160"/>
      <c r="I262" s="152"/>
      <c r="J262" s="152"/>
      <c r="K262" s="153"/>
    </row>
    <row r="263" spans="1:11" s="72" customFormat="1" ht="12.75">
      <c r="A263" s="5">
        <v>255</v>
      </c>
      <c r="B263" s="5">
        <v>265</v>
      </c>
      <c r="C263" s="147" t="s">
        <v>540</v>
      </c>
      <c r="D263" s="161" t="s">
        <v>541</v>
      </c>
      <c r="E263" s="166">
        <v>4319</v>
      </c>
      <c r="F263" s="167" t="s">
        <v>542</v>
      </c>
      <c r="G263" s="168">
        <v>10.56</v>
      </c>
      <c r="H263" s="160">
        <f aca="true" t="shared" si="37" ref="H263:H266">G263*E263</f>
        <v>45608.64</v>
      </c>
      <c r="I263" s="160">
        <v>9.36</v>
      </c>
      <c r="J263" s="160">
        <f aca="true" t="shared" si="38" ref="J263:J275">E263*I263</f>
        <v>40425.84</v>
      </c>
      <c r="K263" s="163">
        <f aca="true" t="shared" si="39" ref="K263:K275">H263+J263</f>
        <v>86034.48</v>
      </c>
    </row>
    <row r="264" spans="1:11" s="72" customFormat="1" ht="38.25">
      <c r="A264" s="5">
        <v>256</v>
      </c>
      <c r="B264" s="5">
        <v>266</v>
      </c>
      <c r="C264" s="147" t="s">
        <v>543</v>
      </c>
      <c r="D264" s="161" t="s">
        <v>544</v>
      </c>
      <c r="E264" s="166">
        <v>762</v>
      </c>
      <c r="F264" s="167" t="s">
        <v>308</v>
      </c>
      <c r="G264" s="168">
        <v>15.54</v>
      </c>
      <c r="H264" s="160">
        <f t="shared" si="37"/>
        <v>11841.48</v>
      </c>
      <c r="I264" s="160">
        <v>3.51</v>
      </c>
      <c r="J264" s="160">
        <f t="shared" si="38"/>
        <v>2674.62</v>
      </c>
      <c r="K264" s="163">
        <f t="shared" si="39"/>
        <v>14516.099999999999</v>
      </c>
    </row>
    <row r="265" spans="1:11" s="72" customFormat="1" ht="12.75">
      <c r="A265" s="5">
        <v>257</v>
      </c>
      <c r="B265" s="5">
        <v>267</v>
      </c>
      <c r="C265" s="147" t="s">
        <v>545</v>
      </c>
      <c r="D265" s="161" t="s">
        <v>546</v>
      </c>
      <c r="E265" s="166">
        <v>600</v>
      </c>
      <c r="F265" s="167" t="s">
        <v>174</v>
      </c>
      <c r="G265" s="168">
        <v>17.71</v>
      </c>
      <c r="H265" s="160">
        <f t="shared" si="37"/>
        <v>10626</v>
      </c>
      <c r="I265" s="160">
        <v>6.21</v>
      </c>
      <c r="J265" s="160">
        <f t="shared" si="38"/>
        <v>3726</v>
      </c>
      <c r="K265" s="163">
        <f t="shared" si="39"/>
        <v>14352</v>
      </c>
    </row>
    <row r="266" spans="1:11" s="72" customFormat="1" ht="25.5">
      <c r="A266" s="5">
        <v>258</v>
      </c>
      <c r="B266" s="5">
        <v>268</v>
      </c>
      <c r="C266" s="147" t="s">
        <v>547</v>
      </c>
      <c r="D266" s="161" t="s">
        <v>548</v>
      </c>
      <c r="E266" s="166">
        <v>4319</v>
      </c>
      <c r="F266" s="167" t="s">
        <v>542</v>
      </c>
      <c r="G266" s="168">
        <v>1.32</v>
      </c>
      <c r="H266" s="160">
        <f t="shared" si="37"/>
        <v>5701.08</v>
      </c>
      <c r="I266" s="160">
        <v>0.32</v>
      </c>
      <c r="J266" s="160">
        <f t="shared" si="38"/>
        <v>1382.08</v>
      </c>
      <c r="K266" s="163">
        <f t="shared" si="39"/>
        <v>7083.16</v>
      </c>
    </row>
    <row r="267" spans="1:11" s="72" customFormat="1" ht="38.25">
      <c r="A267" s="5">
        <v>259</v>
      </c>
      <c r="B267" s="5">
        <v>269</v>
      </c>
      <c r="C267" s="147" t="s">
        <v>549</v>
      </c>
      <c r="D267" s="161" t="s">
        <v>550</v>
      </c>
      <c r="E267" s="166">
        <v>36</v>
      </c>
      <c r="F267" s="167" t="s">
        <v>185</v>
      </c>
      <c r="G267" s="168">
        <v>161.7</v>
      </c>
      <c r="H267" s="160">
        <f aca="true" t="shared" si="40" ref="H267:H275">E267*G267</f>
        <v>5821.2</v>
      </c>
      <c r="I267" s="160">
        <v>17.55</v>
      </c>
      <c r="J267" s="160">
        <f t="shared" si="38"/>
        <v>631.8000000000001</v>
      </c>
      <c r="K267" s="163">
        <f t="shared" si="39"/>
        <v>6453</v>
      </c>
    </row>
    <row r="268" spans="1:11" s="72" customFormat="1" ht="38.25">
      <c r="A268" s="5">
        <v>260</v>
      </c>
      <c r="B268" s="5">
        <v>270</v>
      </c>
      <c r="C268" s="147" t="s">
        <v>551</v>
      </c>
      <c r="D268" s="161" t="s">
        <v>552</v>
      </c>
      <c r="E268" s="166">
        <v>77</v>
      </c>
      <c r="F268" s="167" t="s">
        <v>185</v>
      </c>
      <c r="G268" s="168">
        <v>181.65</v>
      </c>
      <c r="H268" s="160">
        <f t="shared" si="40"/>
        <v>13987.050000000001</v>
      </c>
      <c r="I268" s="160">
        <v>17.55</v>
      </c>
      <c r="J268" s="160">
        <f t="shared" si="38"/>
        <v>1351.3500000000001</v>
      </c>
      <c r="K268" s="163">
        <f t="shared" si="39"/>
        <v>15338.400000000001</v>
      </c>
    </row>
    <row r="269" spans="1:11" s="72" customFormat="1" ht="25.5">
      <c r="A269" s="5">
        <v>261</v>
      </c>
      <c r="B269" s="5">
        <v>271</v>
      </c>
      <c r="C269" s="147" t="s">
        <v>553</v>
      </c>
      <c r="D269" s="161" t="s">
        <v>554</v>
      </c>
      <c r="E269" s="166">
        <v>34</v>
      </c>
      <c r="F269" s="167" t="s">
        <v>185</v>
      </c>
      <c r="G269" s="168">
        <v>48.51</v>
      </c>
      <c r="H269" s="160">
        <f t="shared" si="40"/>
        <v>1649.34</v>
      </c>
      <c r="I269" s="160">
        <v>8.19</v>
      </c>
      <c r="J269" s="160">
        <f t="shared" si="38"/>
        <v>278.46</v>
      </c>
      <c r="K269" s="163">
        <f t="shared" si="39"/>
        <v>1927.8</v>
      </c>
    </row>
    <row r="270" spans="1:11" s="72" customFormat="1" ht="25.5">
      <c r="A270" s="5">
        <v>262</v>
      </c>
      <c r="B270" s="5">
        <v>272</v>
      </c>
      <c r="C270" s="147" t="s">
        <v>555</v>
      </c>
      <c r="D270" s="161" t="s">
        <v>556</v>
      </c>
      <c r="E270" s="166">
        <v>90</v>
      </c>
      <c r="F270" s="167" t="s">
        <v>185</v>
      </c>
      <c r="G270" s="168">
        <v>65.1</v>
      </c>
      <c r="H270" s="160">
        <f t="shared" si="40"/>
        <v>5858.999999999999</v>
      </c>
      <c r="I270" s="160">
        <v>8.19</v>
      </c>
      <c r="J270" s="160">
        <f t="shared" si="38"/>
        <v>737.0999999999999</v>
      </c>
      <c r="K270" s="163">
        <f t="shared" si="39"/>
        <v>6596.0999999999985</v>
      </c>
    </row>
    <row r="271" spans="1:11" s="72" customFormat="1" ht="51">
      <c r="A271" s="5">
        <v>263</v>
      </c>
      <c r="B271" s="5">
        <v>273</v>
      </c>
      <c r="C271" s="147" t="s">
        <v>557</v>
      </c>
      <c r="D271" s="161" t="s">
        <v>558</v>
      </c>
      <c r="E271" s="166">
        <v>250</v>
      </c>
      <c r="F271" s="167" t="s">
        <v>174</v>
      </c>
      <c r="G271" s="168">
        <v>9.27</v>
      </c>
      <c r="H271" s="160">
        <f t="shared" si="40"/>
        <v>2317.5</v>
      </c>
      <c r="I271" s="160">
        <v>2.34</v>
      </c>
      <c r="J271" s="160">
        <f t="shared" si="38"/>
        <v>585</v>
      </c>
      <c r="K271" s="163">
        <f t="shared" si="39"/>
        <v>2902.5</v>
      </c>
    </row>
    <row r="272" spans="1:11" s="72" customFormat="1" ht="51">
      <c r="A272" s="5">
        <v>264</v>
      </c>
      <c r="B272" s="5">
        <v>274</v>
      </c>
      <c r="C272" s="147" t="s">
        <v>559</v>
      </c>
      <c r="D272" s="161" t="s">
        <v>560</v>
      </c>
      <c r="E272" s="166">
        <v>560</v>
      </c>
      <c r="F272" s="167" t="s">
        <v>174</v>
      </c>
      <c r="G272" s="168">
        <v>11.6</v>
      </c>
      <c r="H272" s="160">
        <f t="shared" si="40"/>
        <v>6496</v>
      </c>
      <c r="I272" s="160">
        <v>2.34</v>
      </c>
      <c r="J272" s="160">
        <f t="shared" si="38"/>
        <v>1310.3999999999999</v>
      </c>
      <c r="K272" s="163">
        <f t="shared" si="39"/>
        <v>7806.4</v>
      </c>
    </row>
    <row r="273" spans="1:11" s="72" customFormat="1" ht="25.5">
      <c r="A273" s="5">
        <v>265</v>
      </c>
      <c r="B273" s="5">
        <v>275</v>
      </c>
      <c r="C273" s="147" t="s">
        <v>561</v>
      </c>
      <c r="D273" s="161" t="s">
        <v>562</v>
      </c>
      <c r="E273" s="166">
        <v>6</v>
      </c>
      <c r="F273" s="167" t="s">
        <v>185</v>
      </c>
      <c r="G273" s="168">
        <v>106.68</v>
      </c>
      <c r="H273" s="160">
        <f t="shared" si="40"/>
        <v>640.08</v>
      </c>
      <c r="I273" s="160">
        <v>17.55</v>
      </c>
      <c r="J273" s="160">
        <f t="shared" si="38"/>
        <v>105.30000000000001</v>
      </c>
      <c r="K273" s="163">
        <f t="shared" si="39"/>
        <v>745.3800000000001</v>
      </c>
    </row>
    <row r="274" spans="1:11" s="72" customFormat="1" ht="25.5">
      <c r="A274" s="5">
        <v>266</v>
      </c>
      <c r="B274" s="5">
        <v>276</v>
      </c>
      <c r="C274" s="147" t="s">
        <v>563</v>
      </c>
      <c r="D274" s="161" t="s">
        <v>564</v>
      </c>
      <c r="E274" s="166">
        <v>5</v>
      </c>
      <c r="F274" s="167" t="s">
        <v>185</v>
      </c>
      <c r="G274" s="168">
        <v>68.92</v>
      </c>
      <c r="H274" s="160">
        <f t="shared" si="40"/>
        <v>344.6</v>
      </c>
      <c r="I274" s="160">
        <v>17.55</v>
      </c>
      <c r="J274" s="160">
        <f t="shared" si="38"/>
        <v>87.75</v>
      </c>
      <c r="K274" s="163">
        <f t="shared" si="39"/>
        <v>432.35</v>
      </c>
    </row>
    <row r="275" spans="1:11" s="72" customFormat="1" ht="38.25">
      <c r="A275" s="5">
        <v>267</v>
      </c>
      <c r="B275" s="5">
        <v>277</v>
      </c>
      <c r="C275" s="147" t="s">
        <v>565</v>
      </c>
      <c r="D275" s="161" t="s">
        <v>566</v>
      </c>
      <c r="E275" s="166">
        <v>18</v>
      </c>
      <c r="F275" s="167" t="s">
        <v>185</v>
      </c>
      <c r="G275" s="168">
        <v>461.93</v>
      </c>
      <c r="H275" s="160">
        <f t="shared" si="40"/>
        <v>8314.74</v>
      </c>
      <c r="I275" s="160">
        <v>17.55</v>
      </c>
      <c r="J275" s="160">
        <f t="shared" si="38"/>
        <v>315.90000000000003</v>
      </c>
      <c r="K275" s="163">
        <f t="shared" si="39"/>
        <v>8630.64</v>
      </c>
    </row>
    <row r="276" spans="1:11" s="72" customFormat="1" ht="12.75">
      <c r="A276" s="5"/>
      <c r="B276" s="5"/>
      <c r="C276" s="147"/>
      <c r="D276" s="161"/>
      <c r="E276" s="166"/>
      <c r="F276" s="167"/>
      <c r="G276" s="168"/>
      <c r="H276" s="160"/>
      <c r="I276" s="160"/>
      <c r="J276" s="160"/>
      <c r="K276" s="163"/>
    </row>
    <row r="277" spans="1:11" s="72" customFormat="1" ht="12.75">
      <c r="A277" s="5">
        <v>268</v>
      </c>
      <c r="B277" s="5">
        <v>278</v>
      </c>
      <c r="C277" s="147">
        <v>11</v>
      </c>
      <c r="D277" s="148" t="s">
        <v>567</v>
      </c>
      <c r="E277" s="149"/>
      <c r="F277" s="150"/>
      <c r="G277" s="151"/>
      <c r="H277" s="170">
        <f>SUM(H278:H280)</f>
        <v>0</v>
      </c>
      <c r="I277" s="152"/>
      <c r="J277" s="170">
        <f>SUM(J278:J280)</f>
        <v>9360</v>
      </c>
      <c r="K277" s="153">
        <f>H277+J277</f>
        <v>9360</v>
      </c>
    </row>
    <row r="278" spans="1:11" s="72" customFormat="1" ht="12.75">
      <c r="A278" s="5"/>
      <c r="B278" s="5"/>
      <c r="C278" s="147"/>
      <c r="D278" s="161"/>
      <c r="E278" s="166"/>
      <c r="F278" s="167"/>
      <c r="G278" s="168"/>
      <c r="H278" s="160"/>
      <c r="I278" s="160"/>
      <c r="J278" s="160"/>
      <c r="K278" s="163"/>
    </row>
    <row r="279" spans="1:11" s="72" customFormat="1" ht="25.5">
      <c r="A279" s="5">
        <v>270</v>
      </c>
      <c r="B279" s="5">
        <v>282</v>
      </c>
      <c r="C279" s="147">
        <v>11.1</v>
      </c>
      <c r="D279" s="161" t="s">
        <v>568</v>
      </c>
      <c r="E279" s="166">
        <v>1</v>
      </c>
      <c r="F279" s="167" t="s">
        <v>140</v>
      </c>
      <c r="G279" s="168">
        <v>0</v>
      </c>
      <c r="H279" s="160">
        <f>E279*G279</f>
        <v>0</v>
      </c>
      <c r="I279" s="160">
        <v>9360</v>
      </c>
      <c r="J279" s="160">
        <f>E279*I279</f>
        <v>9360</v>
      </c>
      <c r="K279" s="163">
        <f>H279+J279</f>
        <v>9360</v>
      </c>
    </row>
    <row r="280" spans="1:11" s="72" customFormat="1" ht="12.75">
      <c r="A280" s="72">
        <f>SUM(A1:A279)</f>
        <v>31362</v>
      </c>
      <c r="B280" s="72">
        <f>SUM(B1:B279)</f>
        <v>33718</v>
      </c>
      <c r="C280" s="147"/>
      <c r="D280" s="165"/>
      <c r="E280" s="166"/>
      <c r="F280" s="167"/>
      <c r="G280" s="168"/>
      <c r="H280" s="160"/>
      <c r="I280" s="160"/>
      <c r="J280" s="160"/>
      <c r="K280" s="163"/>
    </row>
    <row r="281" spans="3:11" s="72" customFormat="1" ht="12.75">
      <c r="C281" s="147"/>
      <c r="D281" s="165"/>
      <c r="E281" s="149"/>
      <c r="F281" s="150"/>
      <c r="G281" s="151"/>
      <c r="H281" s="160"/>
      <c r="I281" s="152"/>
      <c r="J281" s="152"/>
      <c r="K281" s="173"/>
    </row>
    <row r="282" spans="3:11" s="72" customFormat="1" ht="12.75">
      <c r="C282" s="147"/>
      <c r="D282" s="165"/>
      <c r="E282" s="166"/>
      <c r="F282" s="167"/>
      <c r="G282" s="168"/>
      <c r="H282" s="160"/>
      <c r="I282" s="160"/>
      <c r="J282" s="160"/>
      <c r="K282" s="163"/>
    </row>
    <row r="283" spans="3:11" s="72" customFormat="1" ht="15.75">
      <c r="C283" s="179"/>
      <c r="D283" s="180" t="s">
        <v>569</v>
      </c>
      <c r="E283" s="181"/>
      <c r="F283" s="181"/>
      <c r="G283" s="182"/>
      <c r="H283" s="183">
        <f>H4+H9+H22+H26+H30+H37+H41+H63+H78+H85+H261+H277</f>
        <v>1626459.1600000001</v>
      </c>
      <c r="I283" s="184"/>
      <c r="J283" s="183">
        <f>J4+J9+J22+J26+J30+J37+J41+J63+J78+J85+J261+J277</f>
        <v>368336.11</v>
      </c>
      <c r="K283" s="185">
        <f>H283+J283</f>
        <v>1994795.27</v>
      </c>
    </row>
    <row r="284" s="72" customFormat="1" ht="12.75"/>
    <row r="285" s="72" customFormat="1" ht="12.75">
      <c r="E285" s="72">
        <f>SUM(E2:E284)</f>
        <v>19790</v>
      </c>
    </row>
    <row r="286" spans="8:11" s="72" customFormat="1" ht="12.75">
      <c r="H286" s="185">
        <f>Orçamento!I132</f>
        <v>0</v>
      </c>
      <c r="I286" s="185"/>
      <c r="J286" s="185">
        <f>Orçamento!H132</f>
        <v>0</v>
      </c>
      <c r="K286" s="185">
        <f>SUM(H286:J286)</f>
        <v>0</v>
      </c>
    </row>
  </sheetData>
  <sheetProtection selectLockedCells="1" selectUnlockedCells="1"/>
  <autoFilter ref="D1:D287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projetos;Ricardo Cherem de Abreu</dc:creator>
  <cp:keywords>TJSC FORUM TIMBO</cp:keywords>
  <dc:description/>
  <cp:lastModifiedBy/>
  <cp:lastPrinted>2012-11-19T14:16:31Z</cp:lastPrinted>
  <dcterms:created xsi:type="dcterms:W3CDTF">2012-02-10T15:27:08Z</dcterms:created>
  <dcterms:modified xsi:type="dcterms:W3CDTF">2014-05-20T11:58:27Z</dcterms:modified>
  <cp:category/>
  <cp:version/>
  <cp:contentType/>
  <cp:contentStatus/>
</cp:coreProperties>
</file>