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<sst xmlns="http://schemas.openxmlformats.org/spreadsheetml/2006/main" count="73" uniqueCount="54">
  <si>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Quadro geral de cargas CD1</t>
  </si>
  <si>
    <t>Circuito</t>
  </si>
  <si>
    <t>iluminação</t>
  </si>
  <si>
    <t>tomadas (VA)</t>
  </si>
  <si>
    <t>carga (VA)</t>
  </si>
  <si>
    <t>disjuntor (A)</t>
  </si>
  <si>
    <t>DR (A)</t>
  </si>
  <si>
    <t>tensão (V)</t>
  </si>
  <si>
    <t>condutor (mm2)</t>
  </si>
  <si>
    <t>fase</t>
  </si>
  <si>
    <t>descrição</t>
  </si>
  <si>
    <t>Não utilizado</t>
  </si>
  <si>
    <t>A</t>
  </si>
  <si>
    <t>TUG</t>
  </si>
  <si>
    <t>Ar Condicionado</t>
  </si>
  <si>
    <t>B</t>
  </si>
  <si>
    <t>Sistema UPS</t>
  </si>
  <si>
    <t>Reserva 1</t>
  </si>
  <si>
    <t>Reserva 2</t>
  </si>
  <si>
    <t>TOTAL</t>
  </si>
  <si>
    <t>Quadro Geral de Cargas CD2 (Sistema de UPS)</t>
  </si>
  <si>
    <t>disjuntor</t>
  </si>
  <si>
    <t>DR</t>
  </si>
  <si>
    <t>400VA</t>
  </si>
  <si>
    <t>Iluminação</t>
  </si>
  <si>
    <t>Postos de trabalho</t>
  </si>
  <si>
    <t>RACK 1</t>
  </si>
  <si>
    <t>RACK 2</t>
  </si>
  <si>
    <t>POTÊNCIA TOTAL CD2  (E PARA O UPS + EFICIÊNCIA)</t>
  </si>
  <si>
    <t>(4582/0,85)</t>
  </si>
  <si>
    <t>Exemplo de contas:</t>
  </si>
  <si>
    <t>FC=0,8 (tabela 42, método de instalação A1)</t>
  </si>
  <si>
    <t xml:space="preserve">Circuito 4 CD1: Ic4 = Pinstalada(VA)/(220V.FC) </t>
  </si>
  <si>
    <t>Ic4=</t>
  </si>
  <si>
    <r>
      <rPr>
        <sz val="12"/>
        <rFont val="Arial"/>
        <family val="2"/>
      </rPr>
      <t xml:space="preserve">--&gt;implica em um fio bitola 6mm2 </t>
    </r>
    <r>
      <rPr>
        <b/>
        <sz val="12"/>
        <rFont val="Arial"/>
        <family val="2"/>
      </rPr>
      <t>(</t>
    </r>
    <r>
      <rPr>
        <sz val="12"/>
        <rFont val="Arial"/>
        <family val="2"/>
      </rPr>
      <t>tabela 36</t>
    </r>
    <r>
      <rPr>
        <b/>
        <sz val="12"/>
        <rFont val="Arial"/>
        <family val="2"/>
      </rPr>
      <t>)</t>
    </r>
  </si>
  <si>
    <t>disjuntor circuito 4:</t>
  </si>
  <si>
    <t>corrente máx. fio 6mm2 = 34A</t>
  </si>
  <si>
    <t>Corrente do Disjuntor deve estar entre 30,63A e 34A</t>
  </si>
  <si>
    <t xml:space="preserve"> –&gt; Idisj4=32A</t>
  </si>
  <si>
    <t>FC=0,7 (tabela 42, método de instalação A1)</t>
  </si>
  <si>
    <t>Circuito 3 CD2: Ic3=Pinstalada(VA)/(115V.FC)</t>
  </si>
  <si>
    <t>Ic3=</t>
  </si>
  <si>
    <t xml:space="preserve">--&gt;implica em um fio bitola 1,5mm2 (tabela 36) </t>
  </si>
  <si>
    <t>entretanto temos que adotar a bitola mínima exigida pela norma , 2,5mm2</t>
  </si>
  <si>
    <t xml:space="preserve">corrente máx. fio 2,5mm2 = 19,5A (tabela 36) </t>
  </si>
  <si>
    <t>Corrente do Disjuntor deve estar entre 14,29A e 19,5A</t>
  </si>
  <si>
    <t xml:space="preserve"> –&gt; Idisj3=16A</t>
  </si>
  <si>
    <t>Quantidade de baterias 12V para o UPS</t>
  </si>
  <si>
    <t>POTÊNCIA TOTAL PARA O UPS (INCLUI A EFICIÊNCIA)=5391VA/hora</t>
  </si>
  <si>
    <t>Bateria se especifica por Ah (ou Amperes por hora)</t>
  </si>
  <si>
    <t>Ibateria=5391VA/12V=449,25A</t>
  </si>
  <si>
    <t xml:space="preserve">SE adotarmos uma bateria de capacidade 60Ah (uma comum de automóvel) </t>
  </si>
  <si>
    <t>Qtd baterias=(449,25Ah/60).1,2 (=mais 20% da margem de segurança)</t>
  </si>
  <si>
    <t>ou seja, 9 baterias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</si>
</sst>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Border="0" applyProtection="0">
      <alignment/>
    </xf>
    <xf numFmtId="164" fontId="2" fillId="0" borderId="0" applyBorder="0" applyProtection="0">
      <alignment/>
    </xf>
    <xf numFmtId="164" fontId="1" fillId="3" borderId="0" applyBorder="0" applyProtection="0">
      <alignment/>
    </xf>
    <xf numFmtId="164" fontId="2" fillId="4" borderId="0" applyBorder="0" applyProtection="0">
      <alignment/>
    </xf>
    <xf numFmtId="164" fontId="3" fillId="5" borderId="0" applyBorder="0" applyProtection="0">
      <alignment/>
    </xf>
    <xf numFmtId="164" fontId="4" fillId="6" borderId="0" applyBorder="0" applyProtection="0">
      <alignment/>
    </xf>
    <xf numFmtId="164" fontId="5" fillId="0" borderId="0" applyBorder="0" applyProtection="0">
      <alignment/>
    </xf>
    <xf numFmtId="164" fontId="6" fillId="7" borderId="0" applyBorder="0" applyProtection="0">
      <alignment/>
    </xf>
    <xf numFmtId="164" fontId="7" fillId="0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/>
    </xf>
    <xf numFmtId="164" fontId="11" fillId="8" borderId="0" applyBorder="0" applyProtection="0">
      <alignment/>
    </xf>
    <xf numFmtId="164" fontId="12" fillId="8" borderId="1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3" fillId="0" borderId="0" applyBorder="0" applyProtection="0">
      <alignment/>
    </xf>
  </cellStyleXfs>
  <cellXfs count="15">
    <xf numFmtId="164" fontId="0" fillId="0" borderId="0" xfId="0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/>
    </xf>
    <xf numFmtId="164" fontId="13" fillId="10" borderId="2" xfId="0" applyFont="1" applyFill="1" applyBorder="1" applyAlignment="1">
      <alignment horizontal="center"/>
    </xf>
    <xf numFmtId="164" fontId="13" fillId="10" borderId="2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left"/>
    </xf>
    <xf numFmtId="164" fontId="13" fillId="9" borderId="0" xfId="0" applyFon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/>
    </xf>
    <xf numFmtId="164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4" fontId="13" fillId="9" borderId="0" xfId="0" applyFont="1" applyFill="1" applyAlignment="1">
      <alignment horizontal="left"/>
    </xf>
    <xf numFmtId="164" fontId="13" fillId="9" borderId="0" xfId="0" applyFont="1" applyFill="1" applyAlignment="1">
      <alignment horizontal="center"/>
    </xf>
    <xf numFmtId="166" fontId="13" fillId="0" borderId="0" xfId="0" applyNumberFormat="1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90" zoomScaleNormal="90" workbookViewId="0" topLeftCell="B1">
      <selection activeCell="H22" sqref="H22"/>
    </sheetView>
  </sheetViews>
  <sheetFormatPr defaultColWidth="10.28125" defaultRowHeight="12.75"/>
  <cols>
    <col min="1" max="3" width="11.57421875" style="1" customWidth="1"/>
    <col min="4" max="4" width="13.421875" style="1" customWidth="1"/>
    <col min="5" max="5" width="13.7109375" style="1" customWidth="1"/>
    <col min="6" max="7" width="11.57421875" style="1" customWidth="1"/>
    <col min="8" max="8" width="13.8515625" style="1" customWidth="1"/>
    <col min="9" max="10" width="11.57421875" style="1" customWidth="1"/>
    <col min="11" max="11" width="18.140625" style="1" customWidth="1"/>
    <col min="12" max="12" width="11.57421875" style="1" customWidth="1"/>
    <col min="13" max="13" width="20.57421875" style="1" customWidth="1"/>
    <col min="14" max="16384" width="11.57421875" style="1" customWidth="1"/>
  </cols>
  <sheetData>
    <row r="2" spans="1:13" ht="15">
      <c r="A2" s="2"/>
      <c r="B2" s="3" t="s">
        <v>0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2"/>
      <c r="B4" s="5" t="s">
        <v>1</v>
      </c>
      <c r="C4" s="5" t="s">
        <v>2</v>
      </c>
      <c r="D4" s="6" t="s">
        <v>3</v>
      </c>
      <c r="E4" s="6"/>
      <c r="F4" s="6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</row>
    <row r="5" spans="1:13" ht="15">
      <c r="A5" s="2"/>
      <c r="B5" s="4"/>
      <c r="C5" s="4"/>
      <c r="D5" s="4">
        <v>200</v>
      </c>
      <c r="E5" s="4">
        <v>1500</v>
      </c>
      <c r="F5" s="4">
        <v>5391</v>
      </c>
      <c r="G5" s="4"/>
      <c r="H5" s="4"/>
      <c r="I5" s="4"/>
      <c r="J5" s="4"/>
      <c r="K5" s="4"/>
      <c r="L5" s="4"/>
      <c r="M5" s="4"/>
    </row>
    <row r="6" spans="1:13" ht="15">
      <c r="A6" s="2"/>
      <c r="B6" s="4">
        <v>1</v>
      </c>
      <c r="C6" s="4"/>
      <c r="D6" s="4"/>
      <c r="E6" s="4"/>
      <c r="F6" s="4"/>
      <c r="G6" s="4"/>
      <c r="H6" s="4"/>
      <c r="I6" s="4"/>
      <c r="J6" s="4">
        <v>220</v>
      </c>
      <c r="K6" s="4"/>
      <c r="L6" s="4"/>
      <c r="M6" s="7" t="s">
        <v>11</v>
      </c>
    </row>
    <row r="7" spans="1:13" ht="15">
      <c r="A7" s="2"/>
      <c r="B7" s="4">
        <v>2</v>
      </c>
      <c r="C7" s="4"/>
      <c r="D7" s="4">
        <v>3</v>
      </c>
      <c r="E7" s="4"/>
      <c r="F7" s="4"/>
      <c r="G7" s="4">
        <f>D7*D5</f>
        <v>600</v>
      </c>
      <c r="H7" s="4"/>
      <c r="I7" s="4"/>
      <c r="J7" s="4">
        <v>220</v>
      </c>
      <c r="K7" s="4"/>
      <c r="L7" s="4" t="s">
        <v>12</v>
      </c>
      <c r="M7" s="7" t="s">
        <v>13</v>
      </c>
    </row>
    <row r="8" spans="1:13" ht="15">
      <c r="A8" s="2"/>
      <c r="B8" s="4">
        <v>3</v>
      </c>
      <c r="C8" s="4"/>
      <c r="D8" s="4"/>
      <c r="E8" s="4">
        <v>1</v>
      </c>
      <c r="F8" s="4"/>
      <c r="G8" s="4">
        <v>1500</v>
      </c>
      <c r="H8" s="4"/>
      <c r="I8" s="4"/>
      <c r="J8" s="4">
        <v>220</v>
      </c>
      <c r="K8" s="4"/>
      <c r="L8" s="4" t="s">
        <v>12</v>
      </c>
      <c r="M8" s="7" t="s">
        <v>14</v>
      </c>
    </row>
    <row r="9" spans="1:13" ht="15">
      <c r="A9" s="2"/>
      <c r="B9" s="4">
        <v>4</v>
      </c>
      <c r="C9" s="4"/>
      <c r="D9" s="4"/>
      <c r="E9" s="4"/>
      <c r="F9" s="4">
        <v>1</v>
      </c>
      <c r="G9" s="4">
        <v>5391</v>
      </c>
      <c r="H9" s="4">
        <v>32</v>
      </c>
      <c r="I9" s="4">
        <v>32</v>
      </c>
      <c r="J9" s="4">
        <v>220</v>
      </c>
      <c r="K9" s="4">
        <v>6</v>
      </c>
      <c r="L9" s="4" t="s">
        <v>15</v>
      </c>
      <c r="M9" s="7" t="s">
        <v>16</v>
      </c>
    </row>
    <row r="10" spans="1:13" ht="15">
      <c r="A10" s="2"/>
      <c r="B10" s="4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7"/>
    </row>
    <row r="11" spans="1:13" ht="15">
      <c r="A11" s="2"/>
      <c r="B11" s="4" t="s">
        <v>18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7"/>
    </row>
    <row r="12" spans="1:13" ht="15">
      <c r="A12" s="2"/>
      <c r="B12" s="5" t="s">
        <v>19</v>
      </c>
      <c r="C12" s="5"/>
      <c r="D12" s="5"/>
      <c r="E12" s="5"/>
      <c r="F12" s="5"/>
      <c r="G12" s="5">
        <f>SUM(G5:G11)</f>
        <v>7491</v>
      </c>
      <c r="H12" s="5"/>
      <c r="I12" s="5"/>
      <c r="J12" s="5"/>
      <c r="K12" s="5"/>
      <c r="L12" s="5"/>
      <c r="M12" s="5"/>
    </row>
    <row r="14" spans="2:5" ht="15">
      <c r="B14" s="8" t="s">
        <v>20</v>
      </c>
      <c r="C14" s="8"/>
      <c r="D14" s="8"/>
      <c r="E14" s="8"/>
    </row>
    <row r="16" spans="2:13" ht="15">
      <c r="B16" s="5" t="s">
        <v>1</v>
      </c>
      <c r="C16" s="5" t="s">
        <v>2</v>
      </c>
      <c r="D16" s="6" t="s">
        <v>3</v>
      </c>
      <c r="E16" s="6"/>
      <c r="F16" s="6"/>
      <c r="G16" s="5" t="s">
        <v>4</v>
      </c>
      <c r="H16" s="5" t="s">
        <v>21</v>
      </c>
      <c r="I16" s="5" t="s">
        <v>22</v>
      </c>
      <c r="J16" s="5" t="s">
        <v>7</v>
      </c>
      <c r="K16" s="5" t="s">
        <v>8</v>
      </c>
      <c r="L16" s="5" t="s">
        <v>9</v>
      </c>
      <c r="M16" s="5" t="s">
        <v>10</v>
      </c>
    </row>
    <row r="17" spans="2:13" ht="15">
      <c r="B17" s="4"/>
      <c r="C17" s="4" t="s">
        <v>23</v>
      </c>
      <c r="D17" s="9">
        <f>200/0.65</f>
        <v>307.692307692308</v>
      </c>
      <c r="E17" s="4">
        <v>1150</v>
      </c>
      <c r="F17" s="4">
        <v>1400</v>
      </c>
      <c r="G17" s="4"/>
      <c r="H17" s="4"/>
      <c r="I17" s="4"/>
      <c r="J17" s="4"/>
      <c r="K17" s="4"/>
      <c r="L17" s="4"/>
      <c r="M17" s="4"/>
    </row>
    <row r="18" spans="2:13" ht="15">
      <c r="B18" s="4">
        <v>1</v>
      </c>
      <c r="C18" s="4">
        <v>2</v>
      </c>
      <c r="D18" s="4"/>
      <c r="E18" s="4"/>
      <c r="F18" s="4"/>
      <c r="G18" s="4">
        <v>800</v>
      </c>
      <c r="H18" s="4"/>
      <c r="I18" s="4"/>
      <c r="J18" s="4">
        <v>115</v>
      </c>
      <c r="K18" s="4"/>
      <c r="L18" s="4" t="s">
        <v>12</v>
      </c>
      <c r="M18" s="7" t="s">
        <v>24</v>
      </c>
    </row>
    <row r="19" spans="2:13" ht="15">
      <c r="B19" s="4">
        <v>2</v>
      </c>
      <c r="C19" s="4"/>
      <c r="D19" s="4">
        <v>4</v>
      </c>
      <c r="E19" s="4"/>
      <c r="F19" s="4"/>
      <c r="G19" s="4">
        <f>4*308</f>
        <v>1232</v>
      </c>
      <c r="H19" s="4"/>
      <c r="I19" s="4"/>
      <c r="J19" s="4">
        <v>115</v>
      </c>
      <c r="K19" s="4"/>
      <c r="L19" s="4" t="s">
        <v>12</v>
      </c>
      <c r="M19" s="7" t="s">
        <v>25</v>
      </c>
    </row>
    <row r="20" spans="2:13" ht="15">
      <c r="B20" s="4">
        <v>3</v>
      </c>
      <c r="C20" s="4"/>
      <c r="D20" s="4"/>
      <c r="E20" s="4">
        <v>1</v>
      </c>
      <c r="F20" s="4"/>
      <c r="G20" s="4">
        <v>1150</v>
      </c>
      <c r="H20" s="4">
        <v>16</v>
      </c>
      <c r="I20" s="4">
        <v>16</v>
      </c>
      <c r="J20" s="4">
        <v>115</v>
      </c>
      <c r="K20" s="4">
        <v>2.5</v>
      </c>
      <c r="L20" s="4" t="s">
        <v>12</v>
      </c>
      <c r="M20" s="7" t="s">
        <v>26</v>
      </c>
    </row>
    <row r="21" spans="2:13" ht="15">
      <c r="B21" s="4">
        <v>4</v>
      </c>
      <c r="C21" s="4"/>
      <c r="D21" s="4"/>
      <c r="E21" s="4"/>
      <c r="F21" s="4">
        <v>1</v>
      </c>
      <c r="G21" s="4">
        <v>1400</v>
      </c>
      <c r="H21" s="4"/>
      <c r="I21" s="4"/>
      <c r="J21" s="4">
        <v>115</v>
      </c>
      <c r="K21" s="4"/>
      <c r="L21" s="4" t="s">
        <v>12</v>
      </c>
      <c r="M21" s="7" t="s">
        <v>27</v>
      </c>
    </row>
    <row r="22" spans="2:13" ht="15">
      <c r="B22" s="4" t="s">
        <v>17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5">
      <c r="B23" s="4" t="s">
        <v>18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15">
      <c r="B24" s="5" t="s">
        <v>19</v>
      </c>
      <c r="C24" s="5"/>
      <c r="D24" s="5"/>
      <c r="E24" s="5"/>
      <c r="F24" s="5"/>
      <c r="G24" s="5">
        <f>SUM(G17:G23)</f>
        <v>4582</v>
      </c>
      <c r="H24" s="5"/>
      <c r="I24" s="5"/>
      <c r="J24" s="5"/>
      <c r="K24" s="5"/>
      <c r="L24" s="5"/>
      <c r="M24" s="5"/>
    </row>
    <row r="25" spans="2:13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8" ht="15">
      <c r="B26" s="10" t="s">
        <v>28</v>
      </c>
      <c r="G26" s="11">
        <f>G24/0.85</f>
        <v>5390.58823529412</v>
      </c>
      <c r="H26" s="1" t="s">
        <v>29</v>
      </c>
    </row>
    <row r="30" spans="2:13" ht="15">
      <c r="B30" s="12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ht="15">
      <c r="E31" s="1" t="s">
        <v>31</v>
      </c>
    </row>
    <row r="32" spans="2:9" ht="15">
      <c r="B32" s="10" t="s">
        <v>32</v>
      </c>
      <c r="C32" s="10"/>
      <c r="D32" s="10"/>
      <c r="F32" s="1" t="s">
        <v>33</v>
      </c>
      <c r="G32" s="14">
        <f>5391/(220*0.8)</f>
        <v>30.6306818181818</v>
      </c>
      <c r="H32" s="1" t="s">
        <v>12</v>
      </c>
      <c r="I32" s="10" t="s">
        <v>34</v>
      </c>
    </row>
    <row r="34" spans="2:12" ht="15">
      <c r="B34" s="10" t="s">
        <v>35</v>
      </c>
      <c r="D34" s="10" t="s">
        <v>36</v>
      </c>
      <c r="H34" s="10" t="s">
        <v>37</v>
      </c>
      <c r="L34" s="1" t="s">
        <v>38</v>
      </c>
    </row>
    <row r="35" ht="15">
      <c r="E35" s="1" t="s">
        <v>39</v>
      </c>
    </row>
    <row r="36" spans="2:9" ht="15">
      <c r="B36" s="10" t="s">
        <v>40</v>
      </c>
      <c r="F36" s="1" t="s">
        <v>41</v>
      </c>
      <c r="G36" s="14">
        <f>1150/(115*0.7)</f>
        <v>14.2857142857143</v>
      </c>
      <c r="H36" s="1" t="s">
        <v>12</v>
      </c>
      <c r="I36" s="10" t="s">
        <v>42</v>
      </c>
    </row>
    <row r="37" ht="15">
      <c r="I37" s="10" t="s">
        <v>43</v>
      </c>
    </row>
    <row r="38" spans="2:12" ht="15">
      <c r="B38" s="10" t="s">
        <v>35</v>
      </c>
      <c r="D38" s="10" t="s">
        <v>44</v>
      </c>
      <c r="H38" s="10" t="s">
        <v>45</v>
      </c>
      <c r="L38" s="1" t="s">
        <v>46</v>
      </c>
    </row>
    <row r="41" ht="15">
      <c r="B41" s="10" t="s">
        <v>47</v>
      </c>
    </row>
    <row r="43" spans="2:9" ht="15">
      <c r="B43" s="10" t="s">
        <v>48</v>
      </c>
      <c r="I43" s="10" t="s">
        <v>49</v>
      </c>
    </row>
    <row r="45" spans="7:9" ht="15">
      <c r="G45" s="1" t="s">
        <v>50</v>
      </c>
      <c r="I45" s="10" t="s">
        <v>51</v>
      </c>
    </row>
    <row r="47" ht="15">
      <c r="I47" s="1" t="s">
        <v>52</v>
      </c>
    </row>
    <row r="49" spans="8:9" ht="15">
      <c r="H49" s="1">
        <f>1.2*(449.25/60)</f>
        <v>8.985</v>
      </c>
      <c r="I49" s="10" t="s">
        <v>53</v>
      </c>
    </row>
  </sheetData>
  <sheetProtection selectLockedCells="1" selectUnlockedCells="1"/>
  <mergeCells count="4">
    <mergeCell ref="B2:D2"/>
    <mergeCell ref="D4:F4"/>
    <mergeCell ref="B14:E14"/>
    <mergeCell ref="D16:F1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2020-09-14T23:08:07Z</dcterms:created>
  <dcterms:modified xsi:type="dcterms:W3CDTF">2020-09-19T01:17:37Z</dcterms:modified>
  <cp:category/>
  <cp:version/>
  <cp:contentType/>
  <cp:contentStatus/>
  <cp:revision>6</cp:revision>
</cp:coreProperties>
</file>